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230" yWindow="-120" windowWidth="19065" windowHeight="11865" tabRatio="767" activeTab="12"/>
  </bookViews>
  <sheets>
    <sheet name="(01)" sheetId="1" r:id="rId1"/>
    <sheet name="(02)" sheetId="5" r:id="rId2"/>
    <sheet name="(03)" sheetId="7" r:id="rId3"/>
    <sheet name="(04)" sheetId="29" r:id="rId4"/>
    <sheet name="(05)" sheetId="30" r:id="rId5"/>
    <sheet name="(06)" sheetId="31" r:id="rId6"/>
    <sheet name="(07)" sheetId="32" r:id="rId7"/>
    <sheet name="(08)" sheetId="33" r:id="rId8"/>
    <sheet name="(09)" sheetId="34" r:id="rId9"/>
    <sheet name="(10)" sheetId="35" r:id="rId10"/>
    <sheet name="(11)" sheetId="36" r:id="rId11"/>
    <sheet name="(12)" sheetId="37" r:id="rId12"/>
    <sheet name="year review for website" sheetId="28" r:id="rId13"/>
    <sheet name="background 118-no2-2010" sheetId="39" r:id="rId14"/>
  </sheets>
  <definedNames>
    <definedName name="_01">#REF!</definedName>
    <definedName name="_02">#REF!</definedName>
    <definedName name="_xlnm._FilterDatabase" localSheetId="13" hidden="1">'background 118-no2-2010'!$A$5:$F$594</definedName>
    <definedName name="_xlnm.Print_Area" localSheetId="0">'(01)'!$B:$I</definedName>
    <definedName name="_xlnm.Print_Area" localSheetId="1">'(02)'!$B$1:$I$40</definedName>
    <definedName name="_xlnm.Print_Area" localSheetId="2">'(03)'!$B:$I</definedName>
    <definedName name="_xlnm.Print_Area" localSheetId="4">'(05)'!$B$1:$I$40</definedName>
    <definedName name="_xlnm.Print_Area" localSheetId="5">'(06)'!$B$1:$I$38</definedName>
    <definedName name="_xlnm.Print_Area" localSheetId="6">'(07)'!$B$1:$I$38</definedName>
    <definedName name="_xlnm.Print_Area" localSheetId="7">'(08)'!$B$1:$I$39</definedName>
    <definedName name="_xlnm.Print_Area" localSheetId="8">'(09)'!$B:$I</definedName>
    <definedName name="_xlnm.Print_Area" localSheetId="9">'(10)'!$B:$I</definedName>
    <definedName name="_xlnm.Print_Area" localSheetId="10">'(11)'!$B:$I</definedName>
    <definedName name="_xlnm.Print_Area" localSheetId="11">'(12)'!$B:$I</definedName>
  </definedNames>
  <calcPr calcId="145621"/>
</workbook>
</file>

<file path=xl/calcChain.xml><?xml version="1.0" encoding="utf-8"?>
<calcChain xmlns="http://schemas.openxmlformats.org/spreadsheetml/2006/main">
  <c r="AI25" i="28" l="1"/>
  <c r="AH25" i="28"/>
  <c r="AC23" i="28"/>
  <c r="Z6" i="28" l="1"/>
  <c r="Z23" i="28"/>
  <c r="AF6" i="28" l="1"/>
  <c r="AG6" i="28"/>
  <c r="V23" i="28"/>
  <c r="W23" i="28"/>
  <c r="AB23" i="28" s="1"/>
  <c r="B23" i="28"/>
  <c r="AL23" i="28"/>
  <c r="AN23" i="28" s="1"/>
  <c r="AM23" i="28"/>
  <c r="X23" i="28" l="1"/>
  <c r="Y23" i="28" s="1"/>
  <c r="AK23" i="28" s="1"/>
  <c r="AO23" i="28"/>
  <c r="AD23" i="28"/>
  <c r="AE23" i="28"/>
  <c r="D10" i="37"/>
  <c r="E10" i="37"/>
  <c r="D11" i="37"/>
  <c r="E11" i="37"/>
  <c r="D12" i="37"/>
  <c r="E12" i="37"/>
  <c r="H12" i="37" s="1"/>
  <c r="D13" i="37"/>
  <c r="E13" i="37"/>
  <c r="D14" i="37"/>
  <c r="E14" i="37"/>
  <c r="H14" i="37" s="1"/>
  <c r="D15" i="37"/>
  <c r="E15" i="37"/>
  <c r="D16" i="37"/>
  <c r="E16" i="37"/>
  <c r="D17" i="37"/>
  <c r="E17" i="37"/>
  <c r="D18" i="37"/>
  <c r="E18" i="37"/>
  <c r="H18" i="37" s="1"/>
  <c r="D19" i="37"/>
  <c r="E19" i="37"/>
  <c r="D20" i="37"/>
  <c r="E20" i="37"/>
  <c r="H20" i="37" s="1"/>
  <c r="D21" i="37"/>
  <c r="E21" i="37"/>
  <c r="D22" i="37"/>
  <c r="E22" i="37"/>
  <c r="H22" i="37" s="1"/>
  <c r="D23" i="37"/>
  <c r="E23" i="37"/>
  <c r="D24" i="37"/>
  <c r="E24" i="37"/>
  <c r="H24" i="37" s="1"/>
  <c r="D25" i="37"/>
  <c r="E25" i="37"/>
  <c r="D26" i="37"/>
  <c r="E26" i="37"/>
  <c r="E9" i="37"/>
  <c r="D10" i="36"/>
  <c r="E10" i="36"/>
  <c r="E11" i="36"/>
  <c r="D12" i="36"/>
  <c r="E12" i="36"/>
  <c r="D13" i="36"/>
  <c r="E13" i="36"/>
  <c r="D14" i="36"/>
  <c r="E14" i="36"/>
  <c r="D15" i="36"/>
  <c r="E15" i="36"/>
  <c r="D16" i="36"/>
  <c r="E16" i="36"/>
  <c r="D17" i="36"/>
  <c r="E17" i="36"/>
  <c r="H17" i="36" s="1"/>
  <c r="D18" i="36"/>
  <c r="H18" i="36" s="1"/>
  <c r="E18" i="36"/>
  <c r="D19" i="36"/>
  <c r="E19" i="36"/>
  <c r="D20" i="36"/>
  <c r="E20" i="36"/>
  <c r="D21" i="36"/>
  <c r="E21" i="36"/>
  <c r="H21" i="36" s="1"/>
  <c r="D22" i="36"/>
  <c r="E22" i="36"/>
  <c r="D23" i="36"/>
  <c r="E23" i="36"/>
  <c r="E24" i="36"/>
  <c r="D25" i="36"/>
  <c r="E25" i="36"/>
  <c r="D26" i="36"/>
  <c r="H26" i="36" s="1"/>
  <c r="E26" i="36"/>
  <c r="E9" i="36"/>
  <c r="H10" i="37"/>
  <c r="H13" i="36"/>
  <c r="H12" i="36"/>
  <c r="E10" i="35"/>
  <c r="H10" i="35" s="1"/>
  <c r="H11" i="35"/>
  <c r="E12" i="35"/>
  <c r="E13" i="35"/>
  <c r="E14" i="35"/>
  <c r="E15" i="35"/>
  <c r="H15" i="35" s="1"/>
  <c r="E16" i="35"/>
  <c r="E17" i="35"/>
  <c r="E18" i="35"/>
  <c r="E19" i="35"/>
  <c r="E20" i="35"/>
  <c r="E21" i="35"/>
  <c r="E22" i="35"/>
  <c r="H22" i="35" s="1"/>
  <c r="E23" i="35"/>
  <c r="H23" i="35" s="1"/>
  <c r="E25" i="35"/>
  <c r="E26" i="35"/>
  <c r="D10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5" i="35"/>
  <c r="D26" i="35"/>
  <c r="E9" i="35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9" i="34"/>
  <c r="D10" i="34"/>
  <c r="E10" i="34"/>
  <c r="E11" i="34"/>
  <c r="D12" i="34"/>
  <c r="E12" i="34"/>
  <c r="D13" i="34"/>
  <c r="E13" i="34"/>
  <c r="D14" i="34"/>
  <c r="E14" i="34"/>
  <c r="D15" i="34"/>
  <c r="E15" i="34"/>
  <c r="D16" i="34"/>
  <c r="E16" i="34"/>
  <c r="D17" i="34"/>
  <c r="E17" i="34"/>
  <c r="D18" i="34"/>
  <c r="E18" i="34"/>
  <c r="D19" i="34"/>
  <c r="E19" i="34"/>
  <c r="D20" i="34"/>
  <c r="E20" i="34"/>
  <c r="D21" i="34"/>
  <c r="E21" i="34"/>
  <c r="D22" i="34"/>
  <c r="E22" i="34"/>
  <c r="D23" i="34"/>
  <c r="E23" i="34"/>
  <c r="D24" i="34"/>
  <c r="E24" i="34"/>
  <c r="E25" i="34"/>
  <c r="D26" i="34"/>
  <c r="E26" i="34"/>
  <c r="E9" i="34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9" i="33"/>
  <c r="AF23" i="28" l="1"/>
  <c r="AG23" i="28"/>
  <c r="H23" i="37"/>
  <c r="H21" i="37"/>
  <c r="H19" i="37"/>
  <c r="H17" i="37"/>
  <c r="H15" i="37"/>
  <c r="H13" i="37"/>
  <c r="H25" i="37"/>
  <c r="H11" i="37"/>
  <c r="H26" i="37"/>
  <c r="H24" i="36"/>
  <c r="H16" i="37"/>
  <c r="AH23" i="28"/>
  <c r="AI23" i="28"/>
  <c r="H25" i="36"/>
  <c r="H22" i="36"/>
  <c r="H20" i="36"/>
  <c r="H16" i="36"/>
  <c r="H14" i="36"/>
  <c r="H10" i="36"/>
  <c r="H23" i="36"/>
  <c r="H19" i="36"/>
  <c r="H15" i="36"/>
  <c r="H11" i="36"/>
  <c r="H26" i="35"/>
  <c r="H25" i="35"/>
  <c r="H24" i="35"/>
  <c r="H21" i="35"/>
  <c r="H20" i="35"/>
  <c r="H19" i="35"/>
  <c r="H18" i="35"/>
  <c r="H17" i="35"/>
  <c r="H16" i="35"/>
  <c r="H14" i="35"/>
  <c r="H13" i="35"/>
  <c r="H12" i="35"/>
  <c r="H9" i="35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10" i="5"/>
  <c r="D11" i="5"/>
  <c r="H11" i="5" s="1"/>
  <c r="D12" i="5"/>
  <c r="D13" i="5"/>
  <c r="H13" i="5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9" i="1"/>
  <c r="D14" i="31"/>
  <c r="H14" i="31" s="1"/>
  <c r="D18" i="7"/>
  <c r="H18" i="7" s="1"/>
  <c r="B12" i="5"/>
  <c r="D26" i="31"/>
  <c r="H26" i="31" s="1"/>
  <c r="D25" i="31"/>
  <c r="H25" i="31" s="1"/>
  <c r="H24" i="31"/>
  <c r="D23" i="31"/>
  <c r="D22" i="31"/>
  <c r="H22" i="31" s="1"/>
  <c r="D21" i="31"/>
  <c r="H21" i="31" s="1"/>
  <c r="D20" i="31"/>
  <c r="H20" i="31" s="1"/>
  <c r="D19" i="31"/>
  <c r="H19" i="31" s="1"/>
  <c r="D18" i="31"/>
  <c r="H18" i="31" s="1"/>
  <c r="D17" i="31"/>
  <c r="D16" i="31"/>
  <c r="H16" i="31" s="1"/>
  <c r="D15" i="31"/>
  <c r="H15" i="31" s="1"/>
  <c r="D13" i="31"/>
  <c r="H13" i="31" s="1"/>
  <c r="D12" i="31"/>
  <c r="H12" i="31" s="1"/>
  <c r="D11" i="31"/>
  <c r="D10" i="31"/>
  <c r="H10" i="31" s="1"/>
  <c r="D9" i="31"/>
  <c r="H9" i="31" s="1"/>
  <c r="V9" i="28"/>
  <c r="N13" i="28"/>
  <c r="M13" i="28"/>
  <c r="L13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W8" i="28"/>
  <c r="V8" i="28"/>
  <c r="U8" i="28"/>
  <c r="T8" i="28"/>
  <c r="S8" i="28"/>
  <c r="R8" i="28"/>
  <c r="Q8" i="28"/>
  <c r="P8" i="28"/>
  <c r="O8" i="28"/>
  <c r="N8" i="28"/>
  <c r="M8" i="28"/>
  <c r="L8" i="28"/>
  <c r="W9" i="28"/>
  <c r="U9" i="28"/>
  <c r="T9" i="28"/>
  <c r="S9" i="28"/>
  <c r="R9" i="28"/>
  <c r="Q9" i="28"/>
  <c r="P9" i="28"/>
  <c r="O9" i="28"/>
  <c r="N9" i="28"/>
  <c r="M9" i="28"/>
  <c r="L9" i="28"/>
  <c r="D10" i="30"/>
  <c r="H10" i="30" s="1"/>
  <c r="D11" i="30"/>
  <c r="H11" i="30" s="1"/>
  <c r="D12" i="30"/>
  <c r="H12" i="30" s="1"/>
  <c r="D13" i="30"/>
  <c r="H13" i="30" s="1"/>
  <c r="D14" i="30"/>
  <c r="H14" i="30" s="1"/>
  <c r="D15" i="30"/>
  <c r="D16" i="30"/>
  <c r="H16" i="30" s="1"/>
  <c r="D17" i="30"/>
  <c r="H17" i="30" s="1"/>
  <c r="D18" i="30"/>
  <c r="H18" i="30" s="1"/>
  <c r="D19" i="30"/>
  <c r="H19" i="30" s="1"/>
  <c r="D20" i="30"/>
  <c r="H20" i="30"/>
  <c r="D21" i="30"/>
  <c r="H21" i="30" s="1"/>
  <c r="D22" i="30"/>
  <c r="H22" i="30" s="1"/>
  <c r="D23" i="30"/>
  <c r="H23" i="30" s="1"/>
  <c r="D24" i="30"/>
  <c r="H24" i="30" s="1"/>
  <c r="D25" i="30"/>
  <c r="H25" i="30" s="1"/>
  <c r="D26" i="30"/>
  <c r="H26" i="30" s="1"/>
  <c r="D9" i="30"/>
  <c r="D9" i="29"/>
  <c r="H9" i="29" s="1"/>
  <c r="D10" i="29"/>
  <c r="H10" i="29" s="1"/>
  <c r="D11" i="29"/>
  <c r="H11" i="29" s="1"/>
  <c r="D12" i="29"/>
  <c r="H12" i="29" s="1"/>
  <c r="D13" i="29"/>
  <c r="H13" i="29" s="1"/>
  <c r="D14" i="29"/>
  <c r="H14" i="29" s="1"/>
  <c r="D15" i="29"/>
  <c r="H15" i="29" s="1"/>
  <c r="D16" i="29"/>
  <c r="H16" i="29" s="1"/>
  <c r="D17" i="29"/>
  <c r="H17" i="29" s="1"/>
  <c r="D18" i="29"/>
  <c r="H18" i="29" s="1"/>
  <c r="D19" i="29"/>
  <c r="H19" i="29" s="1"/>
  <c r="D20" i="29"/>
  <c r="H20" i="29" s="1"/>
  <c r="D21" i="29"/>
  <c r="H21" i="29" s="1"/>
  <c r="D22" i="29"/>
  <c r="H22" i="29" s="1"/>
  <c r="D23" i="29"/>
  <c r="H23" i="29" s="1"/>
  <c r="D24" i="29"/>
  <c r="H24" i="29" s="1"/>
  <c r="D25" i="29"/>
  <c r="H25" i="29" s="1"/>
  <c r="D26" i="29"/>
  <c r="H26" i="29" s="1"/>
  <c r="D24" i="7"/>
  <c r="H24" i="7" s="1"/>
  <c r="L21" i="28"/>
  <c r="M21" i="28"/>
  <c r="N21" i="28"/>
  <c r="D10" i="32"/>
  <c r="H10" i="32" s="1"/>
  <c r="D11" i="32"/>
  <c r="H11" i="32" s="1"/>
  <c r="D12" i="32"/>
  <c r="H12" i="32" s="1"/>
  <c r="D13" i="32"/>
  <c r="H13" i="32" s="1"/>
  <c r="D14" i="32"/>
  <c r="H14" i="32"/>
  <c r="D15" i="32"/>
  <c r="H15" i="32" s="1"/>
  <c r="D16" i="32"/>
  <c r="H16" i="32" s="1"/>
  <c r="D17" i="32"/>
  <c r="H17" i="32" s="1"/>
  <c r="D18" i="32"/>
  <c r="H18" i="32" s="1"/>
  <c r="D19" i="32"/>
  <c r="H19" i="32" s="1"/>
  <c r="D20" i="32"/>
  <c r="H20" i="32" s="1"/>
  <c r="D21" i="32"/>
  <c r="H21" i="32" s="1"/>
  <c r="D22" i="32"/>
  <c r="H22" i="32" s="1"/>
  <c r="D23" i="32"/>
  <c r="H23" i="32" s="1"/>
  <c r="D24" i="32"/>
  <c r="H24" i="32" s="1"/>
  <c r="D25" i="32"/>
  <c r="H25" i="32" s="1"/>
  <c r="D26" i="32"/>
  <c r="H26" i="32" s="1"/>
  <c r="D10" i="7"/>
  <c r="H10" i="7" s="1"/>
  <c r="D11" i="7"/>
  <c r="H11" i="7" s="1"/>
  <c r="D12" i="7"/>
  <c r="H12" i="7" s="1"/>
  <c r="D13" i="7"/>
  <c r="H13" i="7" s="1"/>
  <c r="D14" i="7"/>
  <c r="H14" i="7" s="1"/>
  <c r="D15" i="7"/>
  <c r="H15" i="7" s="1"/>
  <c r="D16" i="7"/>
  <c r="H16" i="7" s="1"/>
  <c r="D17" i="7"/>
  <c r="H17" i="7" s="1"/>
  <c r="D19" i="7"/>
  <c r="H19" i="7" s="1"/>
  <c r="D20" i="7"/>
  <c r="H20" i="7" s="1"/>
  <c r="D21" i="7"/>
  <c r="H21" i="7" s="1"/>
  <c r="D22" i="7"/>
  <c r="H22" i="7" s="1"/>
  <c r="H23" i="7"/>
  <c r="D25" i="7"/>
  <c r="H25" i="7" s="1"/>
  <c r="D26" i="7"/>
  <c r="H26" i="7" s="1"/>
  <c r="B26" i="5"/>
  <c r="B26" i="7" s="1"/>
  <c r="B26" i="29" s="1"/>
  <c r="B26" i="30" s="1"/>
  <c r="B26" i="31" s="1"/>
  <c r="B26" i="32" s="1"/>
  <c r="B26" i="33" s="1"/>
  <c r="B26" i="34" s="1"/>
  <c r="B26" i="35" s="1"/>
  <c r="B26" i="36" s="1"/>
  <c r="B26" i="37" s="1"/>
  <c r="B25" i="5"/>
  <c r="B25" i="7"/>
  <c r="B25" i="29" s="1"/>
  <c r="B25" i="30" s="1"/>
  <c r="B25" i="31" s="1"/>
  <c r="B25" i="32" s="1"/>
  <c r="B25" i="33" s="1"/>
  <c r="B25" i="34" s="1"/>
  <c r="B25" i="35" s="1"/>
  <c r="B25" i="36" s="1"/>
  <c r="B25" i="37" s="1"/>
  <c r="B24" i="5"/>
  <c r="B24" i="7" s="1"/>
  <c r="B24" i="29" s="1"/>
  <c r="B24" i="30" s="1"/>
  <c r="B24" i="31" s="1"/>
  <c r="B24" i="32" s="1"/>
  <c r="B24" i="33" s="1"/>
  <c r="B24" i="34" s="1"/>
  <c r="B24" i="35" s="1"/>
  <c r="B24" i="36" s="1"/>
  <c r="B24" i="37" s="1"/>
  <c r="B23" i="5"/>
  <c r="B23" i="7" s="1"/>
  <c r="B23" i="29" s="1"/>
  <c r="B23" i="30" s="1"/>
  <c r="B23" i="31" s="1"/>
  <c r="B23" i="32" s="1"/>
  <c r="B23" i="33" s="1"/>
  <c r="B23" i="34" s="1"/>
  <c r="B23" i="35" s="1"/>
  <c r="B23" i="36" s="1"/>
  <c r="B23" i="37" s="1"/>
  <c r="B22" i="5"/>
  <c r="B22" i="7" s="1"/>
  <c r="B22" i="29" s="1"/>
  <c r="B22" i="30" s="1"/>
  <c r="B22" i="31" s="1"/>
  <c r="B22" i="32" s="1"/>
  <c r="B22" i="33" s="1"/>
  <c r="B22" i="34" s="1"/>
  <c r="B22" i="35" s="1"/>
  <c r="B22" i="36" s="1"/>
  <c r="B22" i="37" s="1"/>
  <c r="B21" i="5"/>
  <c r="B21" i="7"/>
  <c r="B21" i="29" s="1"/>
  <c r="B21" i="30" s="1"/>
  <c r="B21" i="31" s="1"/>
  <c r="B21" i="32" s="1"/>
  <c r="B21" i="33" s="1"/>
  <c r="B21" i="34" s="1"/>
  <c r="B21" i="35" s="1"/>
  <c r="B20" i="5"/>
  <c r="B20" i="7"/>
  <c r="B20" i="29" s="1"/>
  <c r="B20" i="30" s="1"/>
  <c r="B20" i="31" s="1"/>
  <c r="B20" i="32" s="1"/>
  <c r="B20" i="33" s="1"/>
  <c r="B20" i="34" s="1"/>
  <c r="B20" i="35" s="1"/>
  <c r="B20" i="36" s="1"/>
  <c r="B20" i="37" s="1"/>
  <c r="B19" i="5"/>
  <c r="B19" i="7"/>
  <c r="B19" i="29"/>
  <c r="B19" i="30" s="1"/>
  <c r="B19" i="31" s="1"/>
  <c r="B19" i="32" s="1"/>
  <c r="B19" i="33" s="1"/>
  <c r="B19" i="34" s="1"/>
  <c r="B19" i="35" s="1"/>
  <c r="B19" i="36" s="1"/>
  <c r="B19" i="37" s="1"/>
  <c r="B18" i="5"/>
  <c r="B18" i="7"/>
  <c r="B18" i="29" s="1"/>
  <c r="B18" i="30" s="1"/>
  <c r="B18" i="31" s="1"/>
  <c r="B18" i="32" s="1"/>
  <c r="B18" i="33" s="1"/>
  <c r="B18" i="34" s="1"/>
  <c r="B18" i="35" s="1"/>
  <c r="B18" i="36" s="1"/>
  <c r="B18" i="37" s="1"/>
  <c r="B17" i="5"/>
  <c r="B17" i="7" s="1"/>
  <c r="B17" i="29" s="1"/>
  <c r="B17" i="30" s="1"/>
  <c r="B17" i="31" s="1"/>
  <c r="B17" i="32" s="1"/>
  <c r="B17" i="33"/>
  <c r="B17" i="34" s="1"/>
  <c r="B17" i="35" s="1"/>
  <c r="B17" i="36" s="1"/>
  <c r="B17" i="37" s="1"/>
  <c r="B16" i="5"/>
  <c r="B16" i="7"/>
  <c r="B16" i="29" s="1"/>
  <c r="B16" i="30"/>
  <c r="B16" i="31" s="1"/>
  <c r="B16" i="32" s="1"/>
  <c r="B16" i="33" s="1"/>
  <c r="B16" i="34" s="1"/>
  <c r="B16" i="35" s="1"/>
  <c r="B16" i="36" s="1"/>
  <c r="B16" i="37" s="1"/>
  <c r="B15" i="5"/>
  <c r="B15" i="7" s="1"/>
  <c r="B15" i="29" s="1"/>
  <c r="B15" i="30" s="1"/>
  <c r="B15" i="31" s="1"/>
  <c r="B15" i="32" s="1"/>
  <c r="B15" i="33" s="1"/>
  <c r="B15" i="34" s="1"/>
  <c r="B20" i="28"/>
  <c r="B14" i="5"/>
  <c r="B14" i="7"/>
  <c r="B14" i="29" s="1"/>
  <c r="B14" i="30" s="1"/>
  <c r="B14" i="31" s="1"/>
  <c r="B14" i="32" s="1"/>
  <c r="B14" i="33" s="1"/>
  <c r="B14" i="34"/>
  <c r="B14" i="35" s="1"/>
  <c r="B14" i="36" s="1"/>
  <c r="B14" i="37" s="1"/>
  <c r="B13" i="5"/>
  <c r="B13" i="7"/>
  <c r="B13" i="29"/>
  <c r="B13" i="30" s="1"/>
  <c r="B13" i="31" s="1"/>
  <c r="B13" i="32" s="1"/>
  <c r="B13" i="33" s="1"/>
  <c r="B13" i="34" s="1"/>
  <c r="B12" i="7"/>
  <c r="B12" i="29"/>
  <c r="B12" i="30" s="1"/>
  <c r="B12" i="31" s="1"/>
  <c r="B12" i="32" s="1"/>
  <c r="B12" i="33" s="1"/>
  <c r="B12" i="34" s="1"/>
  <c r="B12" i="35" s="1"/>
  <c r="B11" i="5"/>
  <c r="B11" i="7" s="1"/>
  <c r="B11" i="29"/>
  <c r="B11" i="30" s="1"/>
  <c r="B11" i="31" s="1"/>
  <c r="B11" i="32" s="1"/>
  <c r="B11" i="33" s="1"/>
  <c r="B11" i="34" s="1"/>
  <c r="B11" i="35" s="1"/>
  <c r="B11" i="37"/>
  <c r="B10" i="5"/>
  <c r="B10" i="7"/>
  <c r="B10" i="29" s="1"/>
  <c r="B10" i="30" s="1"/>
  <c r="B10" i="31" s="1"/>
  <c r="B10" i="32" s="1"/>
  <c r="B10" i="33" s="1"/>
  <c r="B10" i="34" s="1"/>
  <c r="B10" i="35" s="1"/>
  <c r="B10" i="36" s="1"/>
  <c r="B10" i="37" s="1"/>
  <c r="B9" i="5"/>
  <c r="B9" i="7"/>
  <c r="B9" i="29"/>
  <c r="B9" i="30" s="1"/>
  <c r="B9" i="31"/>
  <c r="B9" i="32" s="1"/>
  <c r="B9" i="33" s="1"/>
  <c r="B9" i="34" s="1"/>
  <c r="H10" i="5"/>
  <c r="H12" i="5"/>
  <c r="D14" i="5"/>
  <c r="H14" i="5" s="1"/>
  <c r="D15" i="5"/>
  <c r="H15" i="5" s="1"/>
  <c r="D16" i="5"/>
  <c r="H16" i="5"/>
  <c r="D17" i="5"/>
  <c r="H17" i="5" s="1"/>
  <c r="D18" i="5"/>
  <c r="H18" i="5" s="1"/>
  <c r="D19" i="5"/>
  <c r="H19" i="5" s="1"/>
  <c r="D20" i="5"/>
  <c r="H20" i="5" s="1"/>
  <c r="D21" i="5"/>
  <c r="H21" i="5" s="1"/>
  <c r="D22" i="5"/>
  <c r="H22" i="5" s="1"/>
  <c r="H23" i="5"/>
  <c r="D24" i="5"/>
  <c r="H24" i="5" s="1"/>
  <c r="D25" i="5"/>
  <c r="H25" i="5" s="1"/>
  <c r="D26" i="5"/>
  <c r="H26" i="5" s="1"/>
  <c r="L22" i="28"/>
  <c r="M22" i="28"/>
  <c r="N22" i="28"/>
  <c r="L5" i="28"/>
  <c r="M5" i="28"/>
  <c r="N5" i="28"/>
  <c r="O5" i="28"/>
  <c r="P5" i="28"/>
  <c r="Q5" i="28"/>
  <c r="R5" i="28"/>
  <c r="S5" i="28"/>
  <c r="T5" i="28"/>
  <c r="U5" i="28"/>
  <c r="V5" i="28"/>
  <c r="W5" i="28"/>
  <c r="L6" i="28"/>
  <c r="M6" i="28"/>
  <c r="N6" i="28"/>
  <c r="O6" i="28"/>
  <c r="P6" i="28"/>
  <c r="Q6" i="28"/>
  <c r="R6" i="28"/>
  <c r="S6" i="28"/>
  <c r="T6" i="28"/>
  <c r="U6" i="28"/>
  <c r="L7" i="28"/>
  <c r="M7" i="28"/>
  <c r="N7" i="28"/>
  <c r="O7" i="28"/>
  <c r="P7" i="28"/>
  <c r="Q7" i="28"/>
  <c r="R7" i="28"/>
  <c r="S7" i="28"/>
  <c r="T7" i="28"/>
  <c r="U7" i="28"/>
  <c r="V7" i="28"/>
  <c r="W7" i="28"/>
  <c r="L11" i="28"/>
  <c r="M11" i="28"/>
  <c r="N11" i="28"/>
  <c r="O11" i="28"/>
  <c r="P11" i="28"/>
  <c r="Q11" i="28"/>
  <c r="R11" i="28"/>
  <c r="S11" i="28"/>
  <c r="T11" i="28"/>
  <c r="U11" i="28"/>
  <c r="V11" i="28"/>
  <c r="W11" i="28"/>
  <c r="L12" i="28"/>
  <c r="M12" i="28"/>
  <c r="N12" i="28"/>
  <c r="O12" i="28"/>
  <c r="P12" i="28"/>
  <c r="Q12" i="28"/>
  <c r="R12" i="28"/>
  <c r="S12" i="28"/>
  <c r="T12" i="28"/>
  <c r="U12" i="28"/>
  <c r="V12" i="28"/>
  <c r="W12" i="28"/>
  <c r="O13" i="28"/>
  <c r="P13" i="28"/>
  <c r="Q13" i="28"/>
  <c r="R13" i="28"/>
  <c r="S13" i="28"/>
  <c r="T13" i="28"/>
  <c r="U13" i="28"/>
  <c r="V13" i="28"/>
  <c r="W13" i="28"/>
  <c r="L14" i="28"/>
  <c r="M14" i="28"/>
  <c r="N14" i="28"/>
  <c r="O14" i="28"/>
  <c r="P14" i="28"/>
  <c r="Q14" i="28"/>
  <c r="R14" i="28"/>
  <c r="S14" i="28"/>
  <c r="T14" i="28"/>
  <c r="U14" i="28"/>
  <c r="V14" i="28"/>
  <c r="W14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L16" i="28"/>
  <c r="M16" i="28"/>
  <c r="N16" i="28"/>
  <c r="O16" i="28"/>
  <c r="P16" i="28"/>
  <c r="Q16" i="28"/>
  <c r="R16" i="28"/>
  <c r="S16" i="28"/>
  <c r="U16" i="28"/>
  <c r="V16" i="28"/>
  <c r="W16" i="28"/>
  <c r="L17" i="28"/>
  <c r="M17" i="28"/>
  <c r="N17" i="28"/>
  <c r="O17" i="28"/>
  <c r="P17" i="28"/>
  <c r="Q17" i="28"/>
  <c r="R17" i="28"/>
  <c r="S17" i="28"/>
  <c r="T17" i="28"/>
  <c r="U17" i="28"/>
  <c r="V17" i="28"/>
  <c r="W17" i="28"/>
  <c r="L18" i="28"/>
  <c r="M18" i="28"/>
  <c r="N18" i="28"/>
  <c r="O18" i="28"/>
  <c r="P18" i="28"/>
  <c r="Q18" i="28"/>
  <c r="R18" i="28"/>
  <c r="S18" i="28"/>
  <c r="T18" i="28"/>
  <c r="U18" i="28"/>
  <c r="V18" i="28"/>
  <c r="W18" i="28"/>
  <c r="L19" i="28"/>
  <c r="M19" i="28"/>
  <c r="N19" i="28"/>
  <c r="O19" i="28"/>
  <c r="P19" i="28"/>
  <c r="Q19" i="28"/>
  <c r="R19" i="28"/>
  <c r="S19" i="28"/>
  <c r="T19" i="28"/>
  <c r="U19" i="28"/>
  <c r="V19" i="28"/>
  <c r="W19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O22" i="28"/>
  <c r="P22" i="28"/>
  <c r="Q22" i="28"/>
  <c r="R22" i="28"/>
  <c r="S22" i="28"/>
  <c r="T22" i="28"/>
  <c r="U22" i="28"/>
  <c r="V22" i="28"/>
  <c r="W22" i="28"/>
  <c r="O21" i="28"/>
  <c r="P21" i="28"/>
  <c r="Q21" i="28"/>
  <c r="R21" i="28"/>
  <c r="S21" i="28"/>
  <c r="T21" i="28"/>
  <c r="U21" i="28"/>
  <c r="V21" i="28"/>
  <c r="W21" i="28"/>
  <c r="AL22" i="28"/>
  <c r="AM22" i="28"/>
  <c r="AL21" i="28"/>
  <c r="AN21" i="28" s="1"/>
  <c r="AM21" i="28"/>
  <c r="C10" i="37"/>
  <c r="C11" i="37" s="1"/>
  <c r="C12" i="37" s="1"/>
  <c r="C13" i="37"/>
  <c r="C14" i="37" s="1"/>
  <c r="C15" i="37" s="1"/>
  <c r="C16" i="37" s="1"/>
  <c r="C17" i="37" s="1"/>
  <c r="C18" i="37" s="1"/>
  <c r="C19" i="37" s="1"/>
  <c r="C20" i="37" s="1"/>
  <c r="C21" i="37" s="1"/>
  <c r="C22" i="37" s="1"/>
  <c r="C23" i="37" s="1"/>
  <c r="C24" i="37" s="1"/>
  <c r="C25" i="37" s="1"/>
  <c r="C26" i="37" s="1"/>
  <c r="C10" i="36"/>
  <c r="C11" i="36" s="1"/>
  <c r="C12" i="36"/>
  <c r="C13" i="36" s="1"/>
  <c r="C14" i="36" s="1"/>
  <c r="C15" i="36" s="1"/>
  <c r="C16" i="36" s="1"/>
  <c r="C17" i="36" s="1"/>
  <c r="C18" i="36" s="1"/>
  <c r="C19" i="36" s="1"/>
  <c r="C20" i="36" s="1"/>
  <c r="C21" i="36" s="1"/>
  <c r="C22" i="36" s="1"/>
  <c r="C23" i="36" s="1"/>
  <c r="C24" i="36" s="1"/>
  <c r="C25" i="36" s="1"/>
  <c r="C26" i="36" s="1"/>
  <c r="C10" i="35"/>
  <c r="C11" i="35"/>
  <c r="C12" i="35" s="1"/>
  <c r="C13" i="35"/>
  <c r="C14" i="35" s="1"/>
  <c r="C15" i="35" s="1"/>
  <c r="C16" i="35" s="1"/>
  <c r="C17" i="35" s="1"/>
  <c r="C18" i="35" s="1"/>
  <c r="C19" i="35"/>
  <c r="C20" i="35" s="1"/>
  <c r="C21" i="35"/>
  <c r="C22" i="35" s="1"/>
  <c r="C23" i="35" s="1"/>
  <c r="C24" i="35" s="1"/>
  <c r="C25" i="35" s="1"/>
  <c r="C26" i="35" s="1"/>
  <c r="C10" i="34"/>
  <c r="C11" i="34" s="1"/>
  <c r="C12" i="34"/>
  <c r="C13" i="34" s="1"/>
  <c r="C14" i="34" s="1"/>
  <c r="C15" i="34" s="1"/>
  <c r="C16" i="34" s="1"/>
  <c r="C17" i="34" s="1"/>
  <c r="C18" i="34"/>
  <c r="C19" i="34" s="1"/>
  <c r="C20" i="34" s="1"/>
  <c r="C21" i="34" s="1"/>
  <c r="C22" i="34" s="1"/>
  <c r="C23" i="34" s="1"/>
  <c r="C24" i="34" s="1"/>
  <c r="C25" i="34" s="1"/>
  <c r="C26" i="34" s="1"/>
  <c r="C10" i="33"/>
  <c r="C11" i="33"/>
  <c r="C12" i="33" s="1"/>
  <c r="C13" i="33" s="1"/>
  <c r="C14" i="33" s="1"/>
  <c r="C15" i="33" s="1"/>
  <c r="C16" i="33" s="1"/>
  <c r="C17" i="33"/>
  <c r="C18" i="33" s="1"/>
  <c r="C19" i="33" s="1"/>
  <c r="C20" i="33" s="1"/>
  <c r="C21" i="33" s="1"/>
  <c r="C22" i="33" s="1"/>
  <c r="C23" i="33" s="1"/>
  <c r="C24" i="33" s="1"/>
  <c r="C25" i="33" s="1"/>
  <c r="C26" i="33" s="1"/>
  <c r="C10" i="32"/>
  <c r="C11" i="32" s="1"/>
  <c r="C12" i="32" s="1"/>
  <c r="C13" i="32" s="1"/>
  <c r="C14" i="32" s="1"/>
  <c r="C15" i="32" s="1"/>
  <c r="C16" i="32" s="1"/>
  <c r="C17" i="32" s="1"/>
  <c r="C18" i="32" s="1"/>
  <c r="C19" i="32" s="1"/>
  <c r="C20" i="32" s="1"/>
  <c r="C21" i="32" s="1"/>
  <c r="C22" i="32" s="1"/>
  <c r="C23" i="32" s="1"/>
  <c r="C24" i="32" s="1"/>
  <c r="C25" i="32" s="1"/>
  <c r="C26" i="32" s="1"/>
  <c r="C10" i="31"/>
  <c r="C11" i="31"/>
  <c r="C12" i="31" s="1"/>
  <c r="C13" i="31" s="1"/>
  <c r="C14" i="31" s="1"/>
  <c r="C15" i="31" s="1"/>
  <c r="C16" i="31" s="1"/>
  <c r="C17" i="31" s="1"/>
  <c r="C18" i="31" s="1"/>
  <c r="C19" i="31" s="1"/>
  <c r="C20" i="31" s="1"/>
  <c r="C21" i="31" s="1"/>
  <c r="C22" i="31" s="1"/>
  <c r="C23" i="31" s="1"/>
  <c r="C24" i="31" s="1"/>
  <c r="C25" i="31" s="1"/>
  <c r="C26" i="31" s="1"/>
  <c r="C10" i="30"/>
  <c r="C11" i="30" s="1"/>
  <c r="C12" i="30" s="1"/>
  <c r="C13" i="30"/>
  <c r="C14" i="30" s="1"/>
  <c r="C15" i="30" s="1"/>
  <c r="C16" i="30" s="1"/>
  <c r="C17" i="30" s="1"/>
  <c r="C18" i="30" s="1"/>
  <c r="C19" i="30" s="1"/>
  <c r="C20" i="30" s="1"/>
  <c r="C21" i="30" s="1"/>
  <c r="C22" i="30" s="1"/>
  <c r="C23" i="30" s="1"/>
  <c r="C24" i="30" s="1"/>
  <c r="C25" i="30" s="1"/>
  <c r="C26" i="30" s="1"/>
  <c r="C10" i="29"/>
  <c r="C11" i="29" s="1"/>
  <c r="C12" i="29"/>
  <c r="C13" i="29" s="1"/>
  <c r="C14" i="29"/>
  <c r="C15" i="29" s="1"/>
  <c r="C16" i="29" s="1"/>
  <c r="C17" i="29" s="1"/>
  <c r="C18" i="29" s="1"/>
  <c r="C19" i="29" s="1"/>
  <c r="C20" i="29" s="1"/>
  <c r="C21" i="29" s="1"/>
  <c r="C22" i="29" s="1"/>
  <c r="C23" i="29" s="1"/>
  <c r="C24" i="29" s="1"/>
  <c r="C25" i="29" s="1"/>
  <c r="C26" i="29" s="1"/>
  <c r="D9" i="36"/>
  <c r="H9" i="36" s="1"/>
  <c r="D9" i="34"/>
  <c r="D9" i="33"/>
  <c r="AL18" i="28"/>
  <c r="AN18" i="28" s="1"/>
  <c r="AM18" i="28"/>
  <c r="AL20" i="28"/>
  <c r="AN20" i="28"/>
  <c r="AM20" i="28"/>
  <c r="AL7" i="28"/>
  <c r="AM7" i="28"/>
  <c r="AL8" i="28"/>
  <c r="AN8" i="28"/>
  <c r="AM8" i="28"/>
  <c r="AL9" i="28"/>
  <c r="AM9" i="28"/>
  <c r="AL10" i="28"/>
  <c r="AN10" i="28"/>
  <c r="AM10" i="28"/>
  <c r="AL11" i="28"/>
  <c r="AM11" i="28"/>
  <c r="AL12" i="28"/>
  <c r="AN12" i="28"/>
  <c r="AM12" i="28"/>
  <c r="AL14" i="28"/>
  <c r="AN14" i="28" s="1"/>
  <c r="AM14" i="28"/>
  <c r="AO6" i="28"/>
  <c r="AO13" i="28"/>
  <c r="AO15" i="28"/>
  <c r="AO16" i="28"/>
  <c r="AO19" i="28"/>
  <c r="AO5" i="28"/>
  <c r="AL16" i="28"/>
  <c r="AN16" i="28"/>
  <c r="AM16" i="28"/>
  <c r="AL17" i="28"/>
  <c r="AM17" i="28"/>
  <c r="AL19" i="28"/>
  <c r="AN19" i="28"/>
  <c r="AM19" i="28"/>
  <c r="AM5" i="28"/>
  <c r="AL6" i="28"/>
  <c r="AN6" i="28"/>
  <c r="AM6" i="28"/>
  <c r="AL13" i="28"/>
  <c r="AN13" i="28" s="1"/>
  <c r="AM13" i="28"/>
  <c r="AL15" i="28"/>
  <c r="AN15" i="28"/>
  <c r="AM15" i="28"/>
  <c r="AL5" i="28"/>
  <c r="AN5" i="28" s="1"/>
  <c r="D9" i="37"/>
  <c r="H9" i="37" s="1"/>
  <c r="D9" i="35"/>
  <c r="D9" i="32"/>
  <c r="H9" i="32" s="1"/>
  <c r="D9" i="5"/>
  <c r="H9" i="5" s="1"/>
  <c r="H23" i="31"/>
  <c r="H17" i="31"/>
  <c r="H11" i="31"/>
  <c r="H15" i="30"/>
  <c r="H9" i="30"/>
  <c r="C10" i="7"/>
  <c r="C11" i="7"/>
  <c r="C12" i="7" s="1"/>
  <c r="C13" i="7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H9" i="7"/>
  <c r="C10" i="5"/>
  <c r="C11" i="5"/>
  <c r="C12" i="5" s="1"/>
  <c r="C13" i="5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B12" i="36"/>
  <c r="B12" i="37" s="1"/>
  <c r="B15" i="35"/>
  <c r="B15" i="36" s="1"/>
  <c r="B15" i="37" s="1"/>
  <c r="B21" i="36"/>
  <c r="B21" i="37" s="1"/>
  <c r="B19" i="28"/>
  <c r="Z20" i="28" l="1"/>
  <c r="Z5" i="28"/>
  <c r="B13" i="35"/>
  <c r="B13" i="36" s="1"/>
  <c r="B13" i="37" s="1"/>
  <c r="B18" i="28"/>
  <c r="AN7" i="28"/>
  <c r="B16" i="28"/>
  <c r="B9" i="35"/>
  <c r="B9" i="36" s="1"/>
  <c r="B9" i="37" s="1"/>
  <c r="B17" i="28"/>
  <c r="Z11" i="28"/>
  <c r="AN9" i="28"/>
  <c r="AN22" i="28"/>
  <c r="AN17" i="28"/>
  <c r="AN11" i="28"/>
  <c r="X19" i="28"/>
  <c r="Y19" i="28" s="1"/>
  <c r="Z17" i="28"/>
  <c r="AB20" i="28"/>
  <c r="AE20" i="28" s="1"/>
  <c r="Z14" i="28"/>
  <c r="X22" i="28"/>
  <c r="Y22" i="28" s="1"/>
  <c r="X12" i="28"/>
  <c r="Y12" i="28" s="1"/>
  <c r="Z7" i="28"/>
  <c r="Z19" i="28"/>
  <c r="AB17" i="28"/>
  <c r="Z15" i="28"/>
  <c r="X11" i="28"/>
  <c r="Y11" i="28" s="1"/>
  <c r="AB7" i="28"/>
  <c r="X15" i="28"/>
  <c r="Y15" i="28" s="1"/>
  <c r="AB19" i="28"/>
  <c r="AD19" i="28" s="1"/>
  <c r="AB8" i="28"/>
  <c r="AE8" i="28" s="1"/>
  <c r="AB22" i="28"/>
  <c r="AD22" i="28" s="1"/>
  <c r="X5" i="28"/>
  <c r="Y5" i="28" s="1"/>
  <c r="Z8" i="28"/>
  <c r="AB15" i="28"/>
  <c r="AD15" i="28" s="1"/>
  <c r="AB11" i="28"/>
  <c r="AD11" i="28" s="1"/>
  <c r="X6" i="28"/>
  <c r="Y6" i="28" s="1"/>
  <c r="AJ6" i="28" s="1"/>
  <c r="AB5" i="28"/>
  <c r="AD5" i="28" s="1"/>
  <c r="AB9" i="28"/>
  <c r="AD9" i="28" s="1"/>
  <c r="Z10" i="28"/>
  <c r="AB12" i="28"/>
  <c r="AE12" i="28" s="1"/>
  <c r="X9" i="28"/>
  <c r="Y9" i="28" s="1"/>
  <c r="X10" i="28"/>
  <c r="Y10" i="28" s="1"/>
  <c r="X7" i="28"/>
  <c r="Y7" i="28" s="1"/>
  <c r="X14" i="28"/>
  <c r="Y14" i="28" s="1"/>
  <c r="Z13" i="28"/>
  <c r="X20" i="28"/>
  <c r="Y20" i="28" s="1"/>
  <c r="Z16" i="28"/>
  <c r="AB18" i="28"/>
  <c r="AE18" i="28" s="1"/>
  <c r="X18" i="28"/>
  <c r="Y18" i="28" s="1"/>
  <c r="AB13" i="28"/>
  <c r="X16" i="28"/>
  <c r="Y16" i="28" s="1"/>
  <c r="AB16" i="28"/>
  <c r="X13" i="28"/>
  <c r="Y13" i="28" s="1"/>
  <c r="Z21" i="28"/>
  <c r="Z9" i="28"/>
  <c r="Z22" i="28"/>
  <c r="AB6" i="28"/>
  <c r="AB10" i="28"/>
  <c r="AD10" i="28" s="1"/>
  <c r="AB14" i="28"/>
  <c r="AE14" i="28" s="1"/>
  <c r="X17" i="28"/>
  <c r="Y17" i="28" s="1"/>
  <c r="X8" i="28"/>
  <c r="Y8" i="28" s="1"/>
  <c r="AB21" i="28"/>
  <c r="X21" i="28"/>
  <c r="Y21" i="28" s="1"/>
  <c r="Z12" i="28"/>
  <c r="Z18" i="28"/>
  <c r="AG12" i="28" l="1"/>
  <c r="AF12" i="28"/>
  <c r="AF14" i="28"/>
  <c r="AG14" i="28"/>
  <c r="AI14" i="28" s="1"/>
  <c r="AF8" i="28"/>
  <c r="AH8" i="28" s="1"/>
  <c r="AG8" i="28"/>
  <c r="AI8" i="28" s="1"/>
  <c r="AG20" i="28"/>
  <c r="AI20" i="28" s="1"/>
  <c r="AF20" i="28"/>
  <c r="AH20" i="28" s="1"/>
  <c r="AG18" i="28"/>
  <c r="AI18" i="28" s="1"/>
  <c r="AF18" i="28"/>
  <c r="AH18" i="28" s="1"/>
  <c r="AO8" i="28"/>
  <c r="AO20" i="28"/>
  <c r="AO10" i="28"/>
  <c r="AO12" i="28"/>
  <c r="AO18" i="28"/>
  <c r="AO21" i="28"/>
  <c r="AO14" i="28"/>
  <c r="AE19" i="28"/>
  <c r="AC20" i="28"/>
  <c r="AD20" i="28"/>
  <c r="AC17" i="28"/>
  <c r="AE17" i="28"/>
  <c r="AO17" i="28"/>
  <c r="AO22" i="28"/>
  <c r="AC7" i="28"/>
  <c r="AO7" i="28"/>
  <c r="AO9" i="28"/>
  <c r="AO11" i="28"/>
  <c r="AD8" i="28"/>
  <c r="AD17" i="28"/>
  <c r="AD7" i="28"/>
  <c r="AE7" i="28"/>
  <c r="AC19" i="28"/>
  <c r="AE15" i="28"/>
  <c r="AC22" i="28"/>
  <c r="AE22" i="28"/>
  <c r="AD12" i="28"/>
  <c r="AC8" i="28"/>
  <c r="AC11" i="28"/>
  <c r="AC15" i="28"/>
  <c r="AE11" i="28"/>
  <c r="AE5" i="28"/>
  <c r="AC9" i="28"/>
  <c r="AC13" i="28"/>
  <c r="AE9" i="28"/>
  <c r="AD18" i="28"/>
  <c r="AC18" i="28"/>
  <c r="AC12" i="28"/>
  <c r="AC5" i="28"/>
  <c r="AC16" i="28"/>
  <c r="AC21" i="28"/>
  <c r="AD13" i="28"/>
  <c r="AE13" i="28"/>
  <c r="AE16" i="28"/>
  <c r="AD16" i="28"/>
  <c r="AD14" i="28"/>
  <c r="AC10" i="28"/>
  <c r="AC14" i="28"/>
  <c r="AE10" i="28"/>
  <c r="AE6" i="28"/>
  <c r="AD6" i="28"/>
  <c r="AC6" i="28"/>
  <c r="AI12" i="28"/>
  <c r="AH12" i="28"/>
  <c r="AD21" i="28"/>
  <c r="AE21" i="28"/>
  <c r="AH14" i="28"/>
  <c r="AF16" i="28" l="1"/>
  <c r="AH16" i="28" s="1"/>
  <c r="AG16" i="28"/>
  <c r="AI16" i="28" s="1"/>
  <c r="AF21" i="28"/>
  <c r="AH21" i="28" s="1"/>
  <c r="AG21" i="28"/>
  <c r="AI21" i="28" s="1"/>
  <c r="AF13" i="28"/>
  <c r="AH13" i="28" s="1"/>
  <c r="AG13" i="28"/>
  <c r="AI13" i="28" s="1"/>
  <c r="AF11" i="28"/>
  <c r="AH11" i="28" s="1"/>
  <c r="AG11" i="28"/>
  <c r="AI11" i="28" s="1"/>
  <c r="AF19" i="28"/>
  <c r="AG19" i="28"/>
  <c r="AI19" i="28" s="1"/>
  <c r="AF10" i="28"/>
  <c r="AH10" i="28" s="1"/>
  <c r="AG10" i="28"/>
  <c r="AI10" i="28" s="1"/>
  <c r="AF9" i="28"/>
  <c r="AG9" i="28"/>
  <c r="AI9" i="28" s="1"/>
  <c r="AF15" i="28"/>
  <c r="AH15" i="28" s="1"/>
  <c r="AG15" i="28"/>
  <c r="AI15" i="28" s="1"/>
  <c r="AF7" i="28"/>
  <c r="AH7" i="28" s="1"/>
  <c r="AG7" i="28"/>
  <c r="AI7" i="28" s="1"/>
  <c r="AG22" i="28"/>
  <c r="AI22" i="28" s="1"/>
  <c r="AF22" i="28"/>
  <c r="AH22" i="28" s="1"/>
  <c r="AF17" i="28"/>
  <c r="AH17" i="28" s="1"/>
  <c r="AG17" i="28"/>
  <c r="AI17" i="28" s="1"/>
  <c r="AI5" i="28"/>
  <c r="AF5" i="28"/>
  <c r="AH5" i="28" s="1"/>
  <c r="AG5" i="28"/>
  <c r="AH19" i="28"/>
  <c r="AH9" i="28"/>
  <c r="AI6" i="28"/>
  <c r="AH6" i="28"/>
</calcChain>
</file>

<file path=xl/sharedStrings.xml><?xml version="1.0" encoding="utf-8"?>
<sst xmlns="http://schemas.openxmlformats.org/spreadsheetml/2006/main" count="600" uniqueCount="137">
  <si>
    <t>Lut. Service Shop</t>
  </si>
  <si>
    <t>Brooklands (Home)</t>
  </si>
  <si>
    <t>Maxwell Way</t>
  </si>
  <si>
    <t>Day Nursery</t>
  </si>
  <si>
    <t>A6 Kibworth</t>
  </si>
  <si>
    <t>Rockingham Road</t>
  </si>
  <si>
    <t>Concentrations of Nitrogen Dioxide</t>
  </si>
  <si>
    <t>Walcote</t>
  </si>
  <si>
    <t>The Square</t>
  </si>
  <si>
    <t>Jazz Hair</t>
  </si>
  <si>
    <t>location</t>
  </si>
  <si>
    <t>Our Tube No.</t>
  </si>
  <si>
    <t>Wistow Rd Kibworth</t>
  </si>
  <si>
    <t>Grid Reference</t>
  </si>
  <si>
    <t>77 leicester road</t>
  </si>
  <si>
    <t>77 leicester road lutterworth</t>
  </si>
  <si>
    <t>LAMBETH SCIENTIFIC SERVICES LIMITED</t>
  </si>
  <si>
    <t>Email: tubes@analyseit.co.uk</t>
  </si>
  <si>
    <t>Please return this form with any samples submitted for analysis to:   Lambeth scientific services ltd, 26 Wanless Road, London, SE24 0HW</t>
  </si>
  <si>
    <t>CUSTOMER:
Mr Gareth Rees
Contaminated Land Officer
Harborough District Council
Council Offices
Adam &amp; Eve Street, Market Harborough,
Leicestershire, LE16 7AG</t>
  </si>
  <si>
    <t>EXPOSURE</t>
  </si>
  <si>
    <t>SITE REF</t>
  </si>
  <si>
    <t>START</t>
  </si>
  <si>
    <t>FINISH</t>
  </si>
  <si>
    <t>LABCODE</t>
  </si>
  <si>
    <t>TIME</t>
  </si>
  <si>
    <t>DATE</t>
  </si>
  <si>
    <r>
      <t>CUSTOMER FILE:
Harborough_DC.doc
17 x NO</t>
    </r>
    <r>
      <rPr>
        <vertAlign val="subscript"/>
        <sz val="12"/>
        <rFont val="Times New Roman"/>
        <family val="1"/>
      </rPr>
      <t>x</t>
    </r>
  </si>
  <si>
    <t>Additional Comments:</t>
  </si>
  <si>
    <t>Laboratory use only</t>
  </si>
  <si>
    <t>Date received</t>
  </si>
  <si>
    <t xml:space="preserve">Received by: </t>
  </si>
  <si>
    <t>Exposure (hours)</t>
  </si>
  <si>
    <t>BIAS =</t>
  </si>
  <si>
    <t>In AQMA ?</t>
  </si>
  <si>
    <t>Y</t>
  </si>
  <si>
    <t>N</t>
  </si>
  <si>
    <t>Confidence level</t>
  </si>
  <si>
    <t>Standard Deviation</t>
  </si>
  <si>
    <t>confidence interval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</si>
  <si>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</si>
  <si>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</si>
  <si>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</si>
  <si>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</si>
  <si>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</si>
  <si>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</si>
  <si>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</si>
  <si>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</si>
  <si>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</si>
  <si>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</si>
  <si>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</si>
  <si>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</si>
  <si>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X</t>
  </si>
  <si>
    <r>
      <t>NO</t>
    </r>
    <r>
      <rPr>
        <b/>
        <vertAlign val="subscript"/>
        <sz val="12"/>
        <rFont val="Arial"/>
        <family val="2"/>
      </rPr>
      <t>X</t>
    </r>
    <r>
      <rPr>
        <b/>
        <sz val="12"/>
        <rFont val="Arial"/>
        <family val="2"/>
      </rPr>
      <t xml:space="preserve"> SAMPLE RECEPT FORM</t>
    </r>
  </si>
  <si>
    <r>
      <t>Tube Batch Number</t>
    </r>
    <r>
      <rPr>
        <sz val="10"/>
        <rFont val="Arial"/>
        <family val="2"/>
      </rPr>
      <t>: this will be found on the tube</t>
    </r>
  </si>
  <si>
    <r>
      <t>Exposure details:</t>
    </r>
    <r>
      <rPr>
        <sz val="10"/>
        <rFont val="Arial"/>
        <family val="2"/>
      </rPr>
      <t xml:space="preserve"> enter times to the nearest hour in 24 hour clock</t>
    </r>
  </si>
  <si>
    <r>
      <t>N.B.</t>
    </r>
    <r>
      <rPr>
        <sz val="10"/>
        <rFont val="Arial"/>
        <family val="2"/>
      </rPr>
      <t xml:space="preserve"> Please write only in the unshaded areas</t>
    </r>
  </si>
  <si>
    <t xml:space="preserve">TUBE BATCH No: </t>
  </si>
  <si>
    <t xml:space="preserve">Lambeth scientific services ltd, </t>
  </si>
  <si>
    <t xml:space="preserve">26 Wanless Road, </t>
  </si>
  <si>
    <t xml:space="preserve">London, </t>
  </si>
  <si>
    <t>SE24 0HW</t>
  </si>
  <si>
    <r>
      <t>μgm</t>
    </r>
    <r>
      <rPr>
        <vertAlign val="superscript"/>
        <sz val="10"/>
        <rFont val="Times New Roman"/>
        <family val="1"/>
      </rPr>
      <t>-3</t>
    </r>
  </si>
  <si>
    <t>Site Name</t>
  </si>
  <si>
    <t>Roadside</t>
  </si>
  <si>
    <t>Urban background</t>
  </si>
  <si>
    <t>N/A</t>
  </si>
  <si>
    <t>Pollutants Monitored</t>
  </si>
  <si>
    <t>Distance to kerb of nearest road
(N/A if not applicable)</t>
  </si>
  <si>
    <t>Worst-case Location?</t>
  </si>
  <si>
    <t>Relevant
Exposure? (Y/N with  distance (m) to relevant exposure)</t>
  </si>
  <si>
    <t>Site Type</t>
  </si>
  <si>
    <t>find relevant background concentration</t>
  </si>
  <si>
    <r>
      <t>background NO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</si>
  <si>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</si>
  <si>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ANALYSIS REQUIRED:</t>
  </si>
  <si>
    <t xml:space="preserve"> NOx diffusion tubes</t>
  </si>
  <si>
    <t>% year data coverage</t>
  </si>
  <si>
    <t>26 Market Street Lutterworth</t>
  </si>
  <si>
    <t>6 The Terrace Rugby Road</t>
  </si>
  <si>
    <t>17 Rugby road Lutterworth</t>
  </si>
  <si>
    <t>24 Rugby Road Lutterworth</t>
  </si>
  <si>
    <t>period length</t>
  </si>
  <si>
    <r>
      <t>NO</t>
    </r>
    <r>
      <rPr>
        <vertAlign val="subscript"/>
        <sz val="10"/>
        <rFont val="Arial"/>
        <family val="2"/>
      </rPr>
      <t>2</t>
    </r>
  </si>
  <si>
    <t>% period coverage</t>
  </si>
  <si>
    <t>annual/period mean ratio</t>
  </si>
  <si>
    <t>Average ratio</t>
  </si>
  <si>
    <t>no of results</t>
  </si>
  <si>
    <t>annualised bias adjusted mean</t>
  </si>
  <si>
    <r>
      <t>Bias adjusted arithmetic Mean 
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</si>
  <si>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Façade Correction 
(See Box 2.3 pg 2-6 LAQM.TG(09))</t>
  </si>
  <si>
    <r>
      <t>Façade Corrected Bias Adjusted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</si>
  <si>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Façade Corrected Annualised Bias Adjusted Mean 
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</si>
  <si>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 xml:space="preserve">period means </t>
  </si>
  <si>
    <t>annualisation 
(in line with box 3.2 pg 3-4 of LAQM.TG(09))(only where year data capture is Greater than 75%)</t>
  </si>
  <si>
    <r>
      <t>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/>
    </r>
  </si>
  <si>
    <t>Homeside main street Theddingworth</t>
  </si>
  <si>
    <t>Spencerdene main street theddingworth</t>
  </si>
  <si>
    <t xml:space="preserve">  </t>
  </si>
  <si>
    <t>regent court</t>
  </si>
  <si>
    <t>Estimated Background Air Pollution Maps downloaded from http://laqm.defra.gov.uk/maps/maps2010.html. Total annual mean  concentrations based on 1km x 1km grid squares are provided.  For further information please refer to the LAQM Support Helpdesk at http://laqm.defra.gov.uk/helpdesks.html.</t>
  </si>
  <si>
    <r>
      <t>Measurement Period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</si>
  <si>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Harborough District Council</t>
  </si>
  <si>
    <t>Units are ug.m-3</t>
  </si>
  <si>
    <t>Local_Auth_Code</t>
  </si>
  <si>
    <t>x</t>
  </si>
  <si>
    <t>y</t>
  </si>
  <si>
    <t>geo_area</t>
  </si>
  <si>
    <t>EU_zone_agglom_01</t>
  </si>
  <si>
    <t>NO2_10</t>
  </si>
  <si>
    <t>Lambeth Scientific Services</t>
  </si>
  <si>
    <t>01n</t>
  </si>
  <si>
    <t>03n</t>
  </si>
  <si>
    <t>09n</t>
  </si>
  <si>
    <t>11n</t>
  </si>
  <si>
    <t>12n</t>
  </si>
  <si>
    <t>13n</t>
  </si>
  <si>
    <t>16n</t>
  </si>
  <si>
    <t>17n</t>
  </si>
  <si>
    <t>18n</t>
  </si>
  <si>
    <t>19n</t>
  </si>
  <si>
    <t>22n</t>
  </si>
  <si>
    <t>23n</t>
  </si>
  <si>
    <t>24n</t>
  </si>
  <si>
    <t>25n</t>
  </si>
  <si>
    <t>26n</t>
  </si>
  <si>
    <t>27n</t>
  </si>
  <si>
    <t>28n</t>
  </si>
  <si>
    <t>29n</t>
  </si>
  <si>
    <t>Site ID</t>
  </si>
  <si>
    <t>missing</t>
  </si>
  <si>
    <t>2014 background</t>
  </si>
  <si>
    <t>missing]</t>
  </si>
  <si>
    <t>30n</t>
  </si>
  <si>
    <t>Jan - Oct</t>
  </si>
  <si>
    <t>Nov - Dec</t>
  </si>
  <si>
    <t>40 regent street lutterworth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</si>
</sst>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   &quot;hh:mm\ &quot;    &quot;\ dd/mm/yyyy\ "/>
    <numFmt numFmtId="165" formatCode="0.0%"/>
    <numFmt numFmtId="166" formatCode="[$-F400]h:mm:ss\ AM/PM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bscript"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vertAlign val="subscript"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Times New Roman"/>
      <family val="1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name val="Arial Unicode MS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textRotation="180" wrapText="1"/>
    </xf>
    <xf numFmtId="0" fontId="5" fillId="0" borderId="23" xfId="0" applyFont="1" applyBorder="1" applyAlignment="1">
      <alignment horizontal="center" vertical="center" textRotation="180" wrapText="1"/>
    </xf>
    <xf numFmtId="0" fontId="5" fillId="0" borderId="24" xfId="0" applyFont="1" applyBorder="1" applyAlignment="1">
      <alignment horizontal="center" vertical="center" textRotation="180" wrapText="1"/>
    </xf>
    <xf numFmtId="0" fontId="5" fillId="0" borderId="25" xfId="0" applyFont="1" applyBorder="1" applyAlignment="1">
      <alignment horizontal="center" vertical="center" textRotation="180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65" fontId="5" fillId="0" borderId="8" xfId="1" applyNumberFormat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165" fontId="5" fillId="0" borderId="17" xfId="1" applyNumberFormat="1" applyFont="1" applyBorder="1" applyAlignment="1">
      <alignment vertical="center" wrapText="1"/>
    </xf>
    <xf numFmtId="165" fontId="5" fillId="0" borderId="20" xfId="1" applyNumberFormat="1" applyFont="1" applyBorder="1" applyAlignment="1">
      <alignment vertical="center" wrapText="1"/>
    </xf>
    <xf numFmtId="165" fontId="5" fillId="0" borderId="0" xfId="1" applyNumberFormat="1" applyFont="1" applyBorder="1" applyAlignment="1">
      <alignment vertical="center" wrapText="1"/>
    </xf>
    <xf numFmtId="165" fontId="5" fillId="0" borderId="0" xfId="1" applyNumberFormat="1" applyFont="1" applyAlignment="1">
      <alignment vertical="center" wrapText="1"/>
    </xf>
    <xf numFmtId="0" fontId="5" fillId="0" borderId="26" xfId="0" applyFont="1" applyBorder="1" applyAlignment="1">
      <alignment horizontal="center" vertical="center" textRotation="180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165" fontId="5" fillId="3" borderId="4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2" fontId="14" fillId="3" borderId="13" xfId="0" applyNumberFormat="1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1" fontId="5" fillId="3" borderId="28" xfId="0" applyNumberFormat="1" applyFont="1" applyFill="1" applyBorder="1" applyAlignment="1">
      <alignment horizontal="center" vertical="center" wrapText="1"/>
    </xf>
    <xf numFmtId="1" fontId="5" fillId="3" borderId="29" xfId="0" applyNumberFormat="1" applyFont="1" applyFill="1" applyBorder="1" applyAlignment="1">
      <alignment horizontal="center" vertical="center" wrapText="1"/>
    </xf>
    <xf numFmtId="1" fontId="5" fillId="3" borderId="30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/>
    </xf>
    <xf numFmtId="165" fontId="5" fillId="3" borderId="8" xfId="1" applyNumberFormat="1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2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2" fontId="5" fillId="3" borderId="38" xfId="0" applyNumberFormat="1" applyFont="1" applyFill="1" applyBorder="1" applyAlignment="1">
      <alignment horizontal="center" vertical="center"/>
    </xf>
    <xf numFmtId="165" fontId="5" fillId="3" borderId="38" xfId="1" applyNumberFormat="1" applyFont="1" applyFill="1" applyBorder="1" applyAlignment="1">
      <alignment horizontal="center" vertical="center" wrapText="1"/>
    </xf>
    <xf numFmtId="165" fontId="5" fillId="3" borderId="36" xfId="1" applyNumberFormat="1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2" fontId="5" fillId="3" borderId="39" xfId="0" applyNumberFormat="1" applyFont="1" applyFill="1" applyBorder="1" applyAlignment="1">
      <alignment horizontal="center" vertical="center" wrapText="1"/>
    </xf>
    <xf numFmtId="2" fontId="5" fillId="3" borderId="40" xfId="0" applyNumberFormat="1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2" fontId="14" fillId="3" borderId="41" xfId="0" applyNumberFormat="1" applyFont="1" applyFill="1" applyBorder="1" applyAlignment="1">
      <alignment horizontal="center" vertical="center"/>
    </xf>
    <xf numFmtId="2" fontId="5" fillId="3" borderId="42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textRotation="180" wrapText="1"/>
    </xf>
    <xf numFmtId="1" fontId="5" fillId="3" borderId="44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45" xfId="0" applyNumberFormat="1" applyFont="1" applyBorder="1" applyAlignment="1">
      <alignment horizontal="center" vertical="center" wrapText="1"/>
    </xf>
    <xf numFmtId="2" fontId="5" fillId="0" borderId="46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2" fontId="14" fillId="0" borderId="45" xfId="0" applyNumberFormat="1" applyFont="1" applyFill="1" applyBorder="1" applyAlignment="1">
      <alignment horizontal="center" vertical="center"/>
    </xf>
    <xf numFmtId="2" fontId="5" fillId="0" borderId="47" xfId="0" applyNumberFormat="1" applyFont="1" applyBorder="1" applyAlignment="1">
      <alignment horizontal="center" vertical="center" wrapText="1"/>
    </xf>
    <xf numFmtId="2" fontId="5" fillId="0" borderId="48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49" xfId="0" applyNumberFormat="1" applyFont="1" applyBorder="1" applyAlignment="1">
      <alignment horizontal="center" vertical="center" wrapText="1"/>
    </xf>
    <xf numFmtId="1" fontId="5" fillId="0" borderId="50" xfId="0" applyNumberFormat="1" applyFont="1" applyBorder="1" applyAlignment="1">
      <alignment horizontal="center" vertical="center" wrapText="1"/>
    </xf>
    <xf numFmtId="1" fontId="5" fillId="0" borderId="51" xfId="0" applyNumberFormat="1" applyFont="1" applyBorder="1" applyAlignment="1">
      <alignment horizontal="center" vertical="center" wrapText="1"/>
    </xf>
    <xf numFmtId="1" fontId="5" fillId="0" borderId="50" xfId="0" applyNumberFormat="1" applyFont="1" applyFill="1" applyBorder="1" applyAlignment="1">
      <alignment horizontal="center" vertical="center" wrapText="1"/>
    </xf>
    <xf numFmtId="1" fontId="5" fillId="0" borderId="5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3" borderId="49" xfId="0" applyNumberFormat="1" applyFont="1" applyFill="1" applyBorder="1" applyAlignment="1">
      <alignment horizontal="center" vertical="center" wrapText="1"/>
    </xf>
    <xf numFmtId="1" fontId="5" fillId="3" borderId="50" xfId="0" applyNumberFormat="1" applyFont="1" applyFill="1" applyBorder="1" applyAlignment="1">
      <alignment horizontal="center" vertical="center" wrapText="1"/>
    </xf>
    <xf numFmtId="1" fontId="5" fillId="3" borderId="51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4" fontId="5" fillId="0" borderId="0" xfId="0" applyNumberFormat="1" applyFont="1" applyAlignment="1">
      <alignment horizontal="center" vertical="center" wrapText="1"/>
    </xf>
    <xf numFmtId="14" fontId="5" fillId="0" borderId="2" xfId="0" applyNumberFormat="1" applyFont="1" applyBorder="1" applyAlignment="1">
      <alignment vertical="center" wrapText="1"/>
    </xf>
    <xf numFmtId="166" fontId="5" fillId="0" borderId="43" xfId="0" applyNumberFormat="1" applyFont="1" applyBorder="1" applyAlignment="1">
      <alignment vertical="center" wrapText="1"/>
    </xf>
    <xf numFmtId="166" fontId="5" fillId="0" borderId="43" xfId="0" applyNumberFormat="1" applyFont="1" applyBorder="1" applyAlignment="1">
      <alignment horizontal="center" vertical="center" wrapText="1"/>
    </xf>
    <xf numFmtId="14" fontId="5" fillId="0" borderId="43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6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165" fontId="5" fillId="0" borderId="17" xfId="1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 wrapText="1"/>
    </xf>
    <xf numFmtId="1" fontId="5" fillId="4" borderId="49" xfId="0" applyNumberFormat="1" applyFont="1" applyFill="1" applyBorder="1" applyAlignment="1">
      <alignment horizontal="center" vertical="center" wrapText="1"/>
    </xf>
    <xf numFmtId="1" fontId="5" fillId="4" borderId="50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2" fontId="5" fillId="0" borderId="20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53" xfId="0" applyFont="1" applyFill="1" applyBorder="1" applyAlignment="1">
      <alignment horizontal="left" vertical="center" wrapText="1"/>
    </xf>
    <xf numFmtId="0" fontId="10" fillId="2" borderId="5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57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40" xfId="0" applyFont="1" applyFill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53" xfId="0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wrapText="1"/>
    </xf>
    <xf numFmtId="0" fontId="5" fillId="2" borderId="57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40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11" fillId="2" borderId="56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9" fontId="5" fillId="0" borderId="63" xfId="1" applyFont="1" applyBorder="1" applyAlignment="1">
      <alignment horizontal="center" vertical="center" wrapText="1"/>
    </xf>
    <xf numFmtId="9" fontId="5" fillId="0" borderId="21" xfId="1" applyFont="1" applyBorder="1" applyAlignment="1">
      <alignment horizontal="center" vertical="center" wrapText="1"/>
    </xf>
    <xf numFmtId="9" fontId="5" fillId="0" borderId="3" xfId="1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textRotation="180" wrapText="1"/>
    </xf>
    <xf numFmtId="0" fontId="5" fillId="0" borderId="3" xfId="0" applyFont="1" applyBorder="1" applyAlignment="1">
      <alignment horizontal="center" vertical="center" textRotation="180" wrapText="1"/>
    </xf>
    <xf numFmtId="0" fontId="5" fillId="0" borderId="65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2" fontId="5" fillId="0" borderId="6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textRotation="180" wrapText="1"/>
    </xf>
    <xf numFmtId="0" fontId="5" fillId="0" borderId="67" xfId="0" applyFont="1" applyBorder="1" applyAlignment="1">
      <alignment horizontal="center" vertical="center" textRotation="180" wrapText="1"/>
    </xf>
    <xf numFmtId="0" fontId="5" fillId="0" borderId="55" xfId="0" applyFont="1" applyBorder="1" applyAlignment="1">
      <alignment horizontal="center" vertical="center" textRotation="180" wrapText="1"/>
    </xf>
    <xf numFmtId="0" fontId="5" fillId="0" borderId="68" xfId="0" applyFont="1" applyBorder="1" applyAlignment="1">
      <alignment horizontal="center" vertical="center" textRotation="180" wrapText="1"/>
    </xf>
    <xf numFmtId="0" fontId="5" fillId="0" borderId="58" xfId="0" applyFont="1" applyBorder="1" applyAlignment="1">
      <alignment horizontal="center" vertical="center" textRotation="180" wrapText="1"/>
    </xf>
    <xf numFmtId="0" fontId="5" fillId="0" borderId="59" xfId="0" applyFont="1" applyBorder="1" applyAlignment="1">
      <alignment horizontal="center" vertical="center" textRotation="180" wrapText="1"/>
    </xf>
    <xf numFmtId="0" fontId="5" fillId="0" borderId="68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textRotation="180" wrapText="1"/>
    </xf>
    <xf numFmtId="0" fontId="5" fillId="0" borderId="70" xfId="0" applyFont="1" applyBorder="1" applyAlignment="1">
      <alignment horizontal="center" vertical="center" textRotation="180" wrapText="1"/>
    </xf>
    <xf numFmtId="0" fontId="5" fillId="0" borderId="2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5" fillId="0" borderId="61" xfId="0" applyNumberFormat="1" applyFont="1" applyBorder="1" applyAlignment="1">
      <alignment horizontal="center" vertical="center" wrapText="1"/>
    </xf>
    <xf numFmtId="2" fontId="5" fillId="0" borderId="62" xfId="0" applyNumberFormat="1" applyFont="1" applyBorder="1" applyAlignment="1">
      <alignment horizontal="center" vertical="center" wrapText="1"/>
    </xf>
    <xf numFmtId="2" fontId="5" fillId="0" borderId="65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6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textRotation="180" wrapText="1"/>
    </xf>
    <xf numFmtId="2" fontId="5" fillId="0" borderId="21" xfId="0" applyNumberFormat="1" applyFont="1" applyBorder="1" applyAlignment="1">
      <alignment horizontal="center" vertical="center" textRotation="180" wrapText="1"/>
    </xf>
    <xf numFmtId="2" fontId="5" fillId="0" borderId="58" xfId="0" applyNumberFormat="1" applyFont="1" applyBorder="1" applyAlignment="1">
      <alignment horizontal="center" vertical="center" textRotation="180" wrapText="1"/>
    </xf>
    <xf numFmtId="2" fontId="5" fillId="0" borderId="59" xfId="0" applyNumberFormat="1" applyFont="1" applyBorder="1" applyAlignment="1">
      <alignment horizontal="center" vertical="center" textRotation="180" wrapText="1"/>
    </xf>
    <xf numFmtId="165" fontId="5" fillId="0" borderId="64" xfId="1" applyNumberFormat="1" applyFont="1" applyBorder="1" applyAlignment="1">
      <alignment horizontal="center" vertical="center" textRotation="180" wrapText="1"/>
    </xf>
    <xf numFmtId="165" fontId="5" fillId="0" borderId="3" xfId="1" applyNumberFormat="1" applyFont="1" applyBorder="1" applyAlignment="1">
      <alignment horizontal="center" vertical="center" textRotation="180" wrapText="1"/>
    </xf>
    <xf numFmtId="0" fontId="5" fillId="0" borderId="71" xfId="0" applyFont="1" applyBorder="1" applyAlignment="1">
      <alignment horizontal="center" vertical="center" textRotation="180" wrapText="1"/>
    </xf>
    <xf numFmtId="165" fontId="5" fillId="0" borderId="71" xfId="1" applyNumberFormat="1" applyFont="1" applyBorder="1" applyAlignment="1">
      <alignment horizontal="center" vertical="center" textRotation="180" wrapText="1"/>
    </xf>
    <xf numFmtId="165" fontId="5" fillId="0" borderId="58" xfId="1" applyNumberFormat="1" applyFont="1" applyBorder="1" applyAlignment="1">
      <alignment horizontal="center" vertical="center" textRotation="180" wrapText="1"/>
    </xf>
    <xf numFmtId="165" fontId="5" fillId="0" borderId="59" xfId="1" applyNumberFormat="1" applyFont="1" applyBorder="1" applyAlignment="1">
      <alignment horizontal="center" vertical="center" textRotation="180" wrapText="1"/>
    </xf>
    <xf numFmtId="0" fontId="5" fillId="0" borderId="56" xfId="0" applyFont="1" applyBorder="1" applyAlignment="1">
      <alignment horizontal="center" vertical="center" textRotation="180" wrapText="1"/>
    </xf>
    <xf numFmtId="0" fontId="5" fillId="0" borderId="72" xfId="0" applyFont="1" applyBorder="1" applyAlignment="1">
      <alignment horizontal="center" vertical="center" textRotation="180" wrapText="1"/>
    </xf>
    <xf numFmtId="2" fontId="5" fillId="0" borderId="73" xfId="0" applyNumberFormat="1" applyFont="1" applyBorder="1" applyAlignment="1">
      <alignment horizontal="center" vertical="center" textRotation="180" wrapText="1"/>
    </xf>
    <xf numFmtId="2" fontId="5" fillId="0" borderId="74" xfId="0" applyNumberFormat="1" applyFont="1" applyBorder="1" applyAlignment="1">
      <alignment horizontal="center" vertical="center" textRotation="180" wrapText="1"/>
    </xf>
    <xf numFmtId="2" fontId="0" fillId="0" borderId="0" xfId="0" applyNumberFormat="1" applyAlignment="1">
      <alignment horizontal="center" vertical="center" wrapText="1"/>
    </xf>
    <xf numFmtId="0" fontId="5" fillId="0" borderId="42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9">
    <dxf>
      <font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238125</xdr:rowOff>
    </xdr:from>
    <xdr:to>
      <xdr:col>4</xdr:col>
      <xdr:colOff>0</xdr:colOff>
      <xdr:row>26</xdr:row>
      <xdr:rowOff>0</xdr:rowOff>
    </xdr:to>
    <xdr:sp macro="" textlink="">
      <xdr:nvSpPr>
        <xdr:cNvPr id="10402" name="Line 1"/>
        <xdr:cNvSpPr>
          <a:spLocks noChangeShapeType="1"/>
        </xdr:cNvSpPr>
      </xdr:nvSpPr>
      <xdr:spPr bwMode="auto">
        <a:xfrm>
          <a:off x="2838450" y="280987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247650</xdr:rowOff>
    </xdr:from>
    <xdr:to>
      <xdr:col>6</xdr:col>
      <xdr:colOff>0</xdr:colOff>
      <xdr:row>26</xdr:row>
      <xdr:rowOff>0</xdr:rowOff>
    </xdr:to>
    <xdr:sp macro="" textlink="">
      <xdr:nvSpPr>
        <xdr:cNvPr id="10403" name="Line 2"/>
        <xdr:cNvSpPr>
          <a:spLocks noChangeShapeType="1"/>
        </xdr:cNvSpPr>
      </xdr:nvSpPr>
      <xdr:spPr bwMode="auto">
        <a:xfrm>
          <a:off x="4248150" y="280987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0404" name="Line 11"/>
        <xdr:cNvSpPr>
          <a:spLocks noChangeShapeType="1"/>
        </xdr:cNvSpPr>
      </xdr:nvSpPr>
      <xdr:spPr bwMode="auto">
        <a:xfrm>
          <a:off x="2838450" y="280987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0405" name="Line 4"/>
        <xdr:cNvSpPr>
          <a:spLocks noChangeShapeType="1"/>
        </xdr:cNvSpPr>
      </xdr:nvSpPr>
      <xdr:spPr bwMode="auto">
        <a:xfrm>
          <a:off x="2838450" y="280987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228600</xdr:rowOff>
    </xdr:from>
    <xdr:to>
      <xdr:col>3</xdr:col>
      <xdr:colOff>0</xdr:colOff>
      <xdr:row>25</xdr:row>
      <xdr:rowOff>0</xdr:rowOff>
    </xdr:to>
    <xdr:sp macro="" textlink="">
      <xdr:nvSpPr>
        <xdr:cNvPr id="7295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7297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25</xdr:row>
      <xdr:rowOff>0</xdr:rowOff>
    </xdr:to>
    <xdr:sp macro="" textlink="">
      <xdr:nvSpPr>
        <xdr:cNvPr id="8319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8321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200025</xdr:rowOff>
    </xdr:from>
    <xdr:to>
      <xdr:col>3</xdr:col>
      <xdr:colOff>0</xdr:colOff>
      <xdr:row>25</xdr:row>
      <xdr:rowOff>0</xdr:rowOff>
    </xdr:to>
    <xdr:sp macro="" textlink="">
      <xdr:nvSpPr>
        <xdr:cNvPr id="9335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9337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238125</xdr:rowOff>
    </xdr:from>
    <xdr:to>
      <xdr:col>4</xdr:col>
      <xdr:colOff>0</xdr:colOff>
      <xdr:row>26</xdr:row>
      <xdr:rowOff>0</xdr:rowOff>
    </xdr:to>
    <xdr:sp macro="" textlink="">
      <xdr:nvSpPr>
        <xdr:cNvPr id="11351" name="Line 1"/>
        <xdr:cNvSpPr>
          <a:spLocks noChangeShapeType="1"/>
        </xdr:cNvSpPr>
      </xdr:nvSpPr>
      <xdr:spPr bwMode="auto">
        <a:xfrm>
          <a:off x="28670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247650</xdr:rowOff>
    </xdr:from>
    <xdr:to>
      <xdr:col>6</xdr:col>
      <xdr:colOff>0</xdr:colOff>
      <xdr:row>26</xdr:row>
      <xdr:rowOff>0</xdr:rowOff>
    </xdr:to>
    <xdr:sp macro="" textlink="">
      <xdr:nvSpPr>
        <xdr:cNvPr id="11352" name="Line 2"/>
        <xdr:cNvSpPr>
          <a:spLocks noChangeShapeType="1"/>
        </xdr:cNvSpPr>
      </xdr:nvSpPr>
      <xdr:spPr bwMode="auto">
        <a:xfrm>
          <a:off x="42767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238125</xdr:rowOff>
    </xdr:from>
    <xdr:to>
      <xdr:col>4</xdr:col>
      <xdr:colOff>0</xdr:colOff>
      <xdr:row>26</xdr:row>
      <xdr:rowOff>0</xdr:rowOff>
    </xdr:to>
    <xdr:sp macro="" textlink="">
      <xdr:nvSpPr>
        <xdr:cNvPr id="12377" name="Line 1"/>
        <xdr:cNvSpPr>
          <a:spLocks noChangeShapeType="1"/>
        </xdr:cNvSpPr>
      </xdr:nvSpPr>
      <xdr:spPr bwMode="auto">
        <a:xfrm>
          <a:off x="30575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247650</xdr:rowOff>
    </xdr:from>
    <xdr:to>
      <xdr:col>6</xdr:col>
      <xdr:colOff>0</xdr:colOff>
      <xdr:row>26</xdr:row>
      <xdr:rowOff>0</xdr:rowOff>
    </xdr:to>
    <xdr:sp macro="" textlink="">
      <xdr:nvSpPr>
        <xdr:cNvPr id="12378" name="Line 2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25</xdr:row>
      <xdr:rowOff>276225</xdr:rowOff>
    </xdr:to>
    <xdr:sp macro="" textlink="">
      <xdr:nvSpPr>
        <xdr:cNvPr id="1111" name="Line 1"/>
        <xdr:cNvSpPr>
          <a:spLocks noChangeShapeType="1"/>
        </xdr:cNvSpPr>
      </xdr:nvSpPr>
      <xdr:spPr bwMode="auto">
        <a:xfrm>
          <a:off x="3057525" y="2638425"/>
          <a:ext cx="0" cy="5457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1112" name="Line 2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228600</xdr:rowOff>
    </xdr:from>
    <xdr:to>
      <xdr:col>3</xdr:col>
      <xdr:colOff>0</xdr:colOff>
      <xdr:row>25</xdr:row>
      <xdr:rowOff>0</xdr:rowOff>
    </xdr:to>
    <xdr:sp macro="" textlink="">
      <xdr:nvSpPr>
        <xdr:cNvPr id="2175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25</xdr:row>
      <xdr:rowOff>285750</xdr:rowOff>
    </xdr:to>
    <xdr:sp macro="" textlink="">
      <xdr:nvSpPr>
        <xdr:cNvPr id="2176" name="Line 3"/>
        <xdr:cNvSpPr>
          <a:spLocks noChangeShapeType="1"/>
        </xdr:cNvSpPr>
      </xdr:nvSpPr>
      <xdr:spPr bwMode="auto">
        <a:xfrm>
          <a:off x="3057525" y="2638425"/>
          <a:ext cx="0" cy="5467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26</xdr:row>
      <xdr:rowOff>9525</xdr:rowOff>
    </xdr:to>
    <xdr:sp macro="" textlink="">
      <xdr:nvSpPr>
        <xdr:cNvPr id="2177" name="Line 4"/>
        <xdr:cNvSpPr>
          <a:spLocks noChangeShapeType="1"/>
        </xdr:cNvSpPr>
      </xdr:nvSpPr>
      <xdr:spPr bwMode="auto">
        <a:xfrm>
          <a:off x="4467225" y="2638425"/>
          <a:ext cx="0" cy="5495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209550</xdr:rowOff>
    </xdr:from>
    <xdr:to>
      <xdr:col>3</xdr:col>
      <xdr:colOff>0</xdr:colOff>
      <xdr:row>25</xdr:row>
      <xdr:rowOff>0</xdr:rowOff>
    </xdr:to>
    <xdr:sp macro="" textlink="">
      <xdr:nvSpPr>
        <xdr:cNvPr id="3199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3200" name="Line 3"/>
        <xdr:cNvSpPr>
          <a:spLocks noChangeShapeType="1"/>
        </xdr:cNvSpPr>
      </xdr:nvSpPr>
      <xdr:spPr bwMode="auto">
        <a:xfrm>
          <a:off x="30575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25</xdr:row>
      <xdr:rowOff>295275</xdr:rowOff>
    </xdr:to>
    <xdr:sp macro="" textlink="">
      <xdr:nvSpPr>
        <xdr:cNvPr id="3201" name="Line 4"/>
        <xdr:cNvSpPr>
          <a:spLocks noChangeShapeType="1"/>
        </xdr:cNvSpPr>
      </xdr:nvSpPr>
      <xdr:spPr bwMode="auto">
        <a:xfrm>
          <a:off x="4467225" y="2638425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209550</xdr:rowOff>
    </xdr:from>
    <xdr:to>
      <xdr:col>3</xdr:col>
      <xdr:colOff>0</xdr:colOff>
      <xdr:row>25</xdr:row>
      <xdr:rowOff>0</xdr:rowOff>
    </xdr:to>
    <xdr:sp macro="" textlink="">
      <xdr:nvSpPr>
        <xdr:cNvPr id="4223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25</xdr:row>
      <xdr:rowOff>295275</xdr:rowOff>
    </xdr:to>
    <xdr:sp macro="" textlink="">
      <xdr:nvSpPr>
        <xdr:cNvPr id="4224" name="Line 3"/>
        <xdr:cNvSpPr>
          <a:spLocks noChangeShapeType="1"/>
        </xdr:cNvSpPr>
      </xdr:nvSpPr>
      <xdr:spPr bwMode="auto">
        <a:xfrm>
          <a:off x="3057525" y="2638425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4225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200025</xdr:rowOff>
    </xdr:from>
    <xdr:to>
      <xdr:col>3</xdr:col>
      <xdr:colOff>0</xdr:colOff>
      <xdr:row>25</xdr:row>
      <xdr:rowOff>0</xdr:rowOff>
    </xdr:to>
    <xdr:sp macro="" textlink="">
      <xdr:nvSpPr>
        <xdr:cNvPr id="5247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25</xdr:row>
      <xdr:rowOff>295275</xdr:rowOff>
    </xdr:to>
    <xdr:sp macro="" textlink="">
      <xdr:nvSpPr>
        <xdr:cNvPr id="5248" name="Line 3"/>
        <xdr:cNvSpPr>
          <a:spLocks noChangeShapeType="1"/>
        </xdr:cNvSpPr>
      </xdr:nvSpPr>
      <xdr:spPr bwMode="auto">
        <a:xfrm>
          <a:off x="3057525" y="2638425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238125</xdr:rowOff>
    </xdr:from>
    <xdr:to>
      <xdr:col>3</xdr:col>
      <xdr:colOff>0</xdr:colOff>
      <xdr:row>25</xdr:row>
      <xdr:rowOff>0</xdr:rowOff>
    </xdr:to>
    <xdr:sp macro="" textlink="">
      <xdr:nvSpPr>
        <xdr:cNvPr id="6271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6273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.rees@harborough.gov.u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.rees@harborough.gov.u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.rees@harborough.gov.uk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9"/>
  <sheetViews>
    <sheetView topLeftCell="A5" workbookViewId="0">
      <selection activeCell="F11" sqref="F11:G11"/>
    </sheetView>
  </sheetViews>
  <sheetFormatPr defaultColWidth="0" defaultRowHeight="15" customHeight="1" zeroHeight="1" x14ac:dyDescent="0.2"/>
  <cols>
    <col min="1" max="1" width="5.8554687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3.425781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/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ht="28.5" customHeight="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">
        <v>79</v>
      </c>
      <c r="C9" s="4">
        <v>1</v>
      </c>
      <c r="D9" s="181">
        <v>41648.5625</v>
      </c>
      <c r="E9" s="182"/>
      <c r="F9" s="181">
        <v>41677.4</v>
      </c>
      <c r="G9" s="182"/>
      <c r="H9" s="11">
        <f t="shared" ref="H9:H26" si="0">ROUND(($F9-$D9)*24,0)</f>
        <v>692</v>
      </c>
      <c r="I9" s="4"/>
      <c r="J9" s="11">
        <v>44</v>
      </c>
      <c r="K9" s="7"/>
    </row>
    <row r="10" spans="2:11" s="2" customFormat="1" ht="24" customHeight="1" x14ac:dyDescent="0.2">
      <c r="B10" s="32" t="s">
        <v>0</v>
      </c>
      <c r="C10" s="4">
        <v>2</v>
      </c>
      <c r="D10" s="181">
        <v>41648.5625</v>
      </c>
      <c r="E10" s="182"/>
      <c r="F10" s="181">
        <v>41677.405555555553</v>
      </c>
      <c r="G10" s="182"/>
      <c r="H10" s="11">
        <f t="shared" si="0"/>
        <v>692</v>
      </c>
      <c r="I10" s="4"/>
      <c r="J10" s="11">
        <v>54</v>
      </c>
      <c r="K10" s="7"/>
    </row>
    <row r="11" spans="2:11" s="2" customFormat="1" ht="24" customHeight="1" x14ac:dyDescent="0.2">
      <c r="B11" s="32" t="s">
        <v>1</v>
      </c>
      <c r="C11" s="4">
        <v>3</v>
      </c>
      <c r="D11" s="181">
        <v>41648.5625</v>
      </c>
      <c r="E11" s="182"/>
      <c r="F11" s="181">
        <v>41677.438888888886</v>
      </c>
      <c r="G11" s="182"/>
      <c r="H11" s="11">
        <f t="shared" si="0"/>
        <v>693</v>
      </c>
      <c r="I11" s="4"/>
      <c r="J11" s="11">
        <v>21</v>
      </c>
      <c r="K11" s="7"/>
    </row>
    <row r="12" spans="2:11" s="2" customFormat="1" ht="24" customHeight="1" x14ac:dyDescent="0.2">
      <c r="B12" s="32" t="s">
        <v>99</v>
      </c>
      <c r="C12" s="4">
        <v>4</v>
      </c>
      <c r="D12" s="181">
        <v>41648.5625</v>
      </c>
      <c r="E12" s="182"/>
      <c r="F12" s="181">
        <v>41677.398611111108</v>
      </c>
      <c r="G12" s="182"/>
      <c r="H12" s="11">
        <f t="shared" si="0"/>
        <v>692</v>
      </c>
      <c r="I12" s="4"/>
      <c r="J12" s="11">
        <v>54</v>
      </c>
      <c r="K12" s="7"/>
    </row>
    <row r="13" spans="2:11" s="2" customFormat="1" ht="24" customHeight="1" x14ac:dyDescent="0.2">
      <c r="B13" s="32" t="s">
        <v>78</v>
      </c>
      <c r="C13" s="4">
        <v>5</v>
      </c>
      <c r="D13" s="181">
        <v>41648.5625</v>
      </c>
      <c r="E13" s="182"/>
      <c r="F13" s="181">
        <v>41677.40625</v>
      </c>
      <c r="G13" s="182"/>
      <c r="H13" s="11">
        <f t="shared" si="0"/>
        <v>692</v>
      </c>
      <c r="I13" s="4"/>
      <c r="J13" s="11">
        <v>46</v>
      </c>
      <c r="K13" s="7"/>
    </row>
    <row r="14" spans="2:11" s="2" customFormat="1" ht="24" customHeight="1" x14ac:dyDescent="0.2">
      <c r="B14" s="32" t="s">
        <v>96</v>
      </c>
      <c r="C14" s="4">
        <v>6</v>
      </c>
      <c r="D14" s="181">
        <v>41648.5625</v>
      </c>
      <c r="E14" s="182"/>
      <c r="F14" s="181">
        <v>41677.429166666669</v>
      </c>
      <c r="G14" s="182"/>
      <c r="H14" s="11">
        <f t="shared" si="0"/>
        <v>693</v>
      </c>
      <c r="I14" s="4"/>
      <c r="J14" s="11">
        <v>38</v>
      </c>
      <c r="K14" s="7"/>
    </row>
    <row r="15" spans="2:11" s="2" customFormat="1" ht="24" customHeight="1" x14ac:dyDescent="0.2">
      <c r="B15" s="32" t="s">
        <v>80</v>
      </c>
      <c r="C15" s="4">
        <v>7</v>
      </c>
      <c r="D15" s="181">
        <v>41648.5625</v>
      </c>
      <c r="E15" s="182"/>
      <c r="F15" s="181">
        <v>41677.397222222222</v>
      </c>
      <c r="G15" s="182"/>
      <c r="H15" s="11">
        <f t="shared" si="0"/>
        <v>692</v>
      </c>
      <c r="I15" s="4"/>
      <c r="J15" s="11">
        <v>44</v>
      </c>
      <c r="K15" s="7"/>
    </row>
    <row r="16" spans="2:11" s="2" customFormat="1" ht="24" customHeight="1" x14ac:dyDescent="0.2">
      <c r="B16" s="32" t="s">
        <v>2</v>
      </c>
      <c r="C16" s="4">
        <v>8</v>
      </c>
      <c r="D16" s="181">
        <v>41648.5625</v>
      </c>
      <c r="E16" s="182"/>
      <c r="F16" s="181">
        <v>41677.416666666664</v>
      </c>
      <c r="G16" s="182"/>
      <c r="H16" s="11">
        <f t="shared" si="0"/>
        <v>692</v>
      </c>
      <c r="I16" s="4"/>
      <c r="J16" s="11">
        <v>34</v>
      </c>
      <c r="K16" s="7"/>
    </row>
    <row r="17" spans="2:11" s="2" customFormat="1" ht="24" customHeight="1" x14ac:dyDescent="0.2">
      <c r="B17" s="32" t="s">
        <v>14</v>
      </c>
      <c r="C17" s="4">
        <v>9</v>
      </c>
      <c r="D17" s="181">
        <v>41648.5625</v>
      </c>
      <c r="E17" s="182"/>
      <c r="F17" s="181">
        <v>41677.410416666666</v>
      </c>
      <c r="G17" s="182"/>
      <c r="H17" s="11">
        <f t="shared" si="0"/>
        <v>692</v>
      </c>
      <c r="I17" s="4"/>
      <c r="J17" s="11">
        <v>27</v>
      </c>
      <c r="K17" s="7"/>
    </row>
    <row r="18" spans="2:11" s="2" customFormat="1" ht="24" customHeight="1" x14ac:dyDescent="0.2">
      <c r="B18" s="32" t="s">
        <v>3</v>
      </c>
      <c r="C18" s="4">
        <v>10</v>
      </c>
      <c r="D18" s="181">
        <v>41648.5625</v>
      </c>
      <c r="E18" s="182"/>
      <c r="F18" s="181">
        <v>41677.40902777778</v>
      </c>
      <c r="G18" s="182"/>
      <c r="H18" s="11">
        <f t="shared" si="0"/>
        <v>692</v>
      </c>
      <c r="I18" s="4"/>
      <c r="J18" s="11">
        <v>54</v>
      </c>
      <c r="K18" s="7"/>
    </row>
    <row r="19" spans="2:11" s="2" customFormat="1" ht="24" customHeight="1" x14ac:dyDescent="0.2">
      <c r="B19" s="32" t="s">
        <v>4</v>
      </c>
      <c r="C19" s="4">
        <v>11</v>
      </c>
      <c r="D19" s="181">
        <v>41648.5625</v>
      </c>
      <c r="E19" s="182"/>
      <c r="F19" s="181">
        <v>41677.375</v>
      </c>
      <c r="G19" s="182"/>
      <c r="H19" s="11">
        <f t="shared" si="0"/>
        <v>692</v>
      </c>
      <c r="I19" s="4"/>
      <c r="J19" s="11">
        <v>47</v>
      </c>
      <c r="K19" s="7"/>
    </row>
    <row r="20" spans="2:11" s="2" customFormat="1" ht="24" customHeight="1" x14ac:dyDescent="0.2">
      <c r="B20" s="32" t="s">
        <v>5</v>
      </c>
      <c r="C20" s="4">
        <v>12</v>
      </c>
      <c r="D20" s="181">
        <v>41648.5625</v>
      </c>
      <c r="E20" s="182"/>
      <c r="F20" s="181">
        <v>41677.364583333336</v>
      </c>
      <c r="G20" s="182"/>
      <c r="H20" s="11">
        <f t="shared" si="0"/>
        <v>691</v>
      </c>
      <c r="I20" s="4"/>
      <c r="J20" s="11">
        <v>29</v>
      </c>
      <c r="K20" s="7"/>
    </row>
    <row r="21" spans="2:11" s="2" customFormat="1" ht="24" customHeight="1" x14ac:dyDescent="0.2">
      <c r="B21" s="32" t="s">
        <v>81</v>
      </c>
      <c r="C21" s="4">
        <v>13</v>
      </c>
      <c r="D21" s="181">
        <v>41648.5625</v>
      </c>
      <c r="E21" s="182"/>
      <c r="F21" s="181">
        <v>41677.397916666669</v>
      </c>
      <c r="G21" s="182"/>
      <c r="H21" s="11">
        <f t="shared" si="0"/>
        <v>692</v>
      </c>
      <c r="I21" s="4"/>
      <c r="J21" s="11">
        <v>67</v>
      </c>
      <c r="K21" s="7"/>
    </row>
    <row r="22" spans="2:11" s="2" customFormat="1" ht="24" customHeight="1" x14ac:dyDescent="0.2">
      <c r="B22" s="32" t="s">
        <v>12</v>
      </c>
      <c r="C22" s="4">
        <v>14</v>
      </c>
      <c r="D22" s="181">
        <v>41648.5625</v>
      </c>
      <c r="E22" s="182"/>
      <c r="F22" s="181">
        <v>41677.378472222219</v>
      </c>
      <c r="G22" s="182"/>
      <c r="H22" s="11">
        <f t="shared" si="0"/>
        <v>692</v>
      </c>
      <c r="I22" s="4"/>
      <c r="J22" s="11">
        <v>29</v>
      </c>
      <c r="K22" s="7"/>
    </row>
    <row r="23" spans="2:11" s="2" customFormat="1" ht="24" customHeight="1" x14ac:dyDescent="0.2">
      <c r="B23" s="32" t="s">
        <v>7</v>
      </c>
      <c r="C23" s="4">
        <v>15</v>
      </c>
      <c r="D23" s="181">
        <v>41648.5625</v>
      </c>
      <c r="E23" s="182"/>
      <c r="F23" s="181" t="s">
        <v>130</v>
      </c>
      <c r="G23" s="182"/>
      <c r="H23" s="11" t="e">
        <f t="shared" si="0"/>
        <v>#VALUE!</v>
      </c>
      <c r="I23" s="4"/>
      <c r="J23" s="11"/>
      <c r="K23" s="7"/>
    </row>
    <row r="24" spans="2:11" s="2" customFormat="1" ht="24" customHeight="1" x14ac:dyDescent="0.2">
      <c r="B24" s="32" t="s">
        <v>8</v>
      </c>
      <c r="C24" s="4">
        <v>16</v>
      </c>
      <c r="D24" s="181">
        <v>41648.5625</v>
      </c>
      <c r="E24" s="182"/>
      <c r="F24" s="181">
        <v>41677.444444444445</v>
      </c>
      <c r="G24" s="182"/>
      <c r="H24" s="11">
        <f t="shared" si="0"/>
        <v>693</v>
      </c>
      <c r="I24" s="4"/>
      <c r="J24" s="11">
        <v>28</v>
      </c>
      <c r="K24" s="7"/>
    </row>
    <row r="25" spans="2:11" s="2" customFormat="1" ht="24" customHeight="1" x14ac:dyDescent="0.2">
      <c r="B25" s="32" t="s">
        <v>9</v>
      </c>
      <c r="C25" s="4">
        <v>17</v>
      </c>
      <c r="D25" s="181">
        <v>41648.5625</v>
      </c>
      <c r="E25" s="182"/>
      <c r="F25" s="181">
        <v>41677.399305555555</v>
      </c>
      <c r="G25" s="182"/>
      <c r="H25" s="11">
        <f t="shared" si="0"/>
        <v>692</v>
      </c>
      <c r="I25" s="4"/>
      <c r="J25" s="11">
        <v>52</v>
      </c>
      <c r="K25" s="7"/>
    </row>
    <row r="26" spans="2:11" s="2" customFormat="1" ht="24" customHeight="1" x14ac:dyDescent="0.2">
      <c r="B26" s="32" t="s">
        <v>97</v>
      </c>
      <c r="C26" s="4">
        <v>18</v>
      </c>
      <c r="D26" s="181">
        <v>41648.5625</v>
      </c>
      <c r="E26" s="182"/>
      <c r="F26" s="181">
        <v>41677.430555555555</v>
      </c>
      <c r="G26" s="182"/>
      <c r="H26" s="11">
        <f t="shared" si="0"/>
        <v>693</v>
      </c>
      <c r="I26" s="4"/>
      <c r="J26" s="11">
        <v>29</v>
      </c>
      <c r="K26" s="7"/>
    </row>
    <row r="27" spans="2:11" s="2" customFormat="1" x14ac:dyDescent="0.2">
      <c r="B27" s="191" t="s">
        <v>54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7"/>
    </row>
    <row r="30" spans="2:11" s="2" customFormat="1" ht="68.25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58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t="15" hidden="1" customHeight="1" x14ac:dyDescent="0.2"/>
  </sheetData>
  <mergeCells count="64">
    <mergeCell ref="B27:I27"/>
    <mergeCell ref="B28:I28"/>
    <mergeCell ref="B35:I35"/>
    <mergeCell ref="B36:I36"/>
    <mergeCell ref="B29:I29"/>
    <mergeCell ref="B30:I30"/>
    <mergeCell ref="E31:I32"/>
    <mergeCell ref="B32:D32"/>
    <mergeCell ref="B31:D31"/>
    <mergeCell ref="D24:E24"/>
    <mergeCell ref="F24:G24"/>
    <mergeCell ref="D26:E26"/>
    <mergeCell ref="F26:G26"/>
    <mergeCell ref="D25:E25"/>
    <mergeCell ref="F25:G25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B38:I38"/>
    <mergeCell ref="D9:E9"/>
    <mergeCell ref="F9:G9"/>
    <mergeCell ref="I6:I8"/>
    <mergeCell ref="D10:E10"/>
    <mergeCell ref="F10:G10"/>
    <mergeCell ref="D6:G6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J6:J7"/>
    <mergeCell ref="D7:E7"/>
    <mergeCell ref="F7:G7"/>
    <mergeCell ref="E5:F5"/>
    <mergeCell ref="G5:I5"/>
    <mergeCell ref="B1:I1"/>
    <mergeCell ref="B2:I2"/>
    <mergeCell ref="B37:I37"/>
    <mergeCell ref="B3:F3"/>
    <mergeCell ref="G3:I3"/>
    <mergeCell ref="B4:F4"/>
    <mergeCell ref="B6:B8"/>
    <mergeCell ref="C6:C8"/>
    <mergeCell ref="G4:I4"/>
    <mergeCell ref="H6:H8"/>
    <mergeCell ref="D11:E11"/>
    <mergeCell ref="B5:C5"/>
    <mergeCell ref="D16:E16"/>
    <mergeCell ref="F16:G16"/>
    <mergeCell ref="D17:E17"/>
    <mergeCell ref="F17:G17"/>
  </mergeCells>
  <phoneticPr fontId="2" type="noConversion"/>
  <hyperlinks>
    <hyperlink ref="C11" r:id="rId1" display="g.rees@harborough.gov.uk"/>
  </hyperlinks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9"/>
  <sheetViews>
    <sheetView topLeftCell="B7" workbookViewId="0">
      <selection activeCell="J27" sqref="J27"/>
    </sheetView>
  </sheetViews>
  <sheetFormatPr defaultColWidth="0" defaultRowHeight="15" customHeight="1" zeroHeight="1" x14ac:dyDescent="0.2"/>
  <cols>
    <col min="1" max="1" width="9.14062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5.1406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/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tr">
        <f>'(09)'!B9</f>
        <v>6 The Terrace Rugby Road</v>
      </c>
      <c r="C9" s="4">
        <v>1</v>
      </c>
      <c r="D9" s="142">
        <f>'(09)'!F9</f>
        <v>0.4375</v>
      </c>
      <c r="E9" s="143">
        <f>'(09)'!G9</f>
        <v>41913</v>
      </c>
      <c r="F9" s="141">
        <v>0.37291666666666662</v>
      </c>
      <c r="G9" s="140">
        <v>41950</v>
      </c>
      <c r="H9" s="11">
        <f>ROUND((($F9+G9)-($D9+$E9))*24,0)</f>
        <v>886</v>
      </c>
      <c r="I9" s="4"/>
      <c r="J9" s="11">
        <v>31</v>
      </c>
      <c r="K9" s="7"/>
    </row>
    <row r="10" spans="2:11" s="2" customFormat="1" ht="24" customHeight="1" x14ac:dyDescent="0.2">
      <c r="B10" s="32" t="str">
        <f>'(09)'!B10</f>
        <v>Lut. Service Shop</v>
      </c>
      <c r="C10" s="4">
        <f>C9+1</f>
        <v>2</v>
      </c>
      <c r="D10" s="142">
        <f>'(09)'!F10</f>
        <v>0.44097222222222227</v>
      </c>
      <c r="E10" s="143">
        <f>'(09)'!G10</f>
        <v>41913</v>
      </c>
      <c r="F10" s="141">
        <v>0.35555555555555557</v>
      </c>
      <c r="G10" s="140">
        <v>41950</v>
      </c>
      <c r="H10" s="11">
        <f t="shared" ref="H10:H26" si="0">ROUND((($F10+G10)-($D10+$E10))*24,0)</f>
        <v>886</v>
      </c>
      <c r="I10" s="4"/>
      <c r="J10" s="11">
        <v>47</v>
      </c>
      <c r="K10" s="7"/>
    </row>
    <row r="11" spans="2:11" s="2" customFormat="1" ht="24" customHeight="1" x14ac:dyDescent="0.2">
      <c r="B11" s="32" t="str">
        <f>'(09)'!B11</f>
        <v>Brooklands (Home)</v>
      </c>
      <c r="C11" s="4">
        <f t="shared" ref="C11:C25" si="1">C10+1</f>
        <v>3</v>
      </c>
      <c r="D11" s="142">
        <v>0.47569444444444442</v>
      </c>
      <c r="E11" s="143">
        <v>41913</v>
      </c>
      <c r="F11" s="141" t="s">
        <v>132</v>
      </c>
      <c r="G11" s="140">
        <v>41950</v>
      </c>
      <c r="H11" s="11" t="e">
        <f t="shared" si="0"/>
        <v>#VALUE!</v>
      </c>
      <c r="I11" s="4"/>
      <c r="J11" s="11"/>
      <c r="K11" s="7"/>
    </row>
    <row r="12" spans="2:11" s="2" customFormat="1" ht="24" customHeight="1" x14ac:dyDescent="0.2">
      <c r="B12" s="32" t="str">
        <f>'(09)'!B12</f>
        <v>regent court</v>
      </c>
      <c r="C12" s="4">
        <f t="shared" si="1"/>
        <v>4</v>
      </c>
      <c r="D12" s="142">
        <f>'(09)'!F12</f>
        <v>0.43263888888888885</v>
      </c>
      <c r="E12" s="143">
        <f>'(09)'!G12</f>
        <v>41913</v>
      </c>
      <c r="F12" s="141">
        <v>0.3659722222222222</v>
      </c>
      <c r="G12" s="140">
        <v>41950</v>
      </c>
      <c r="H12" s="11">
        <f t="shared" si="0"/>
        <v>886</v>
      </c>
      <c r="I12" s="4"/>
      <c r="J12" s="11">
        <v>34</v>
      </c>
      <c r="K12" s="7"/>
    </row>
    <row r="13" spans="2:11" s="2" customFormat="1" ht="24" customHeight="1" x14ac:dyDescent="0.2">
      <c r="B13" s="32" t="str">
        <f>'(09)'!B13</f>
        <v>26 Market Street Lutterworth</v>
      </c>
      <c r="C13" s="4">
        <f t="shared" si="1"/>
        <v>5</v>
      </c>
      <c r="D13" s="142">
        <f>'(09)'!F13</f>
        <v>0.44236111111111115</v>
      </c>
      <c r="E13" s="143">
        <f>'(09)'!G13</f>
        <v>41913</v>
      </c>
      <c r="F13" s="141">
        <v>0.35694444444444445</v>
      </c>
      <c r="G13" s="140">
        <v>41950</v>
      </c>
      <c r="H13" s="11">
        <f t="shared" si="0"/>
        <v>886</v>
      </c>
      <c r="I13" s="4"/>
      <c r="J13" s="11">
        <v>47</v>
      </c>
      <c r="K13" s="7"/>
    </row>
    <row r="14" spans="2:11" s="2" customFormat="1" ht="24" customHeight="1" x14ac:dyDescent="0.2">
      <c r="B14" s="32" t="str">
        <f>'(09)'!B14</f>
        <v>Homeside main street Theddingworth</v>
      </c>
      <c r="C14" s="4">
        <f t="shared" si="1"/>
        <v>6</v>
      </c>
      <c r="D14" s="142">
        <f>'(09)'!F14</f>
        <v>0.47569444444444442</v>
      </c>
      <c r="E14" s="143">
        <f>'(09)'!G14</f>
        <v>41913</v>
      </c>
      <c r="F14" s="141">
        <v>0.38263888888888892</v>
      </c>
      <c r="G14" s="140">
        <v>41950</v>
      </c>
      <c r="H14" s="11">
        <f t="shared" si="0"/>
        <v>886</v>
      </c>
      <c r="I14" s="4"/>
      <c r="J14" s="11">
        <v>39</v>
      </c>
      <c r="K14" s="7"/>
    </row>
    <row r="15" spans="2:11" s="2" customFormat="1" ht="24" customHeight="1" x14ac:dyDescent="0.2">
      <c r="B15" s="32" t="str">
        <f>'(09)'!B15</f>
        <v>17 Rugby road Lutterworth</v>
      </c>
      <c r="C15" s="4">
        <f t="shared" si="1"/>
        <v>7</v>
      </c>
      <c r="D15" s="142">
        <f>'(09)'!F15</f>
        <v>0.42986111111111108</v>
      </c>
      <c r="E15" s="143">
        <f>'(09)'!G15</f>
        <v>41913</v>
      </c>
      <c r="F15" s="141">
        <v>0.36249999999999999</v>
      </c>
      <c r="G15" s="140">
        <v>41950</v>
      </c>
      <c r="H15" s="11">
        <f t="shared" si="0"/>
        <v>886</v>
      </c>
      <c r="I15" s="4"/>
      <c r="J15" s="11">
        <v>30</v>
      </c>
      <c r="K15" s="7"/>
    </row>
    <row r="16" spans="2:11" s="2" customFormat="1" ht="24" customHeight="1" x14ac:dyDescent="0.2">
      <c r="B16" s="32" t="str">
        <f>'(09)'!B16</f>
        <v>Maxwell Way</v>
      </c>
      <c r="C16" s="4">
        <f t="shared" si="1"/>
        <v>8</v>
      </c>
      <c r="D16" s="142">
        <f>'(09)'!F16</f>
        <v>0.46111111111111108</v>
      </c>
      <c r="E16" s="143">
        <f>'(09)'!G16</f>
        <v>41913</v>
      </c>
      <c r="F16" s="141">
        <v>0.32916666666666666</v>
      </c>
      <c r="G16" s="140">
        <v>41950</v>
      </c>
      <c r="H16" s="11">
        <f t="shared" si="0"/>
        <v>885</v>
      </c>
      <c r="I16" s="4"/>
      <c r="J16" s="11">
        <v>38</v>
      </c>
      <c r="K16" s="7"/>
    </row>
    <row r="17" spans="2:11" s="2" customFormat="1" ht="24" customHeight="1" x14ac:dyDescent="0.2">
      <c r="B17" s="32" t="str">
        <f>'(09)'!B17</f>
        <v>77 leicester road</v>
      </c>
      <c r="C17" s="4">
        <f t="shared" si="1"/>
        <v>9</v>
      </c>
      <c r="D17" s="142">
        <f>'(09)'!F17</f>
        <v>0.45833333333333331</v>
      </c>
      <c r="E17" s="143">
        <f>'(09)'!G17</f>
        <v>41913</v>
      </c>
      <c r="F17" s="141">
        <v>0.33124999999999999</v>
      </c>
      <c r="G17" s="140">
        <v>41950</v>
      </c>
      <c r="H17" s="11">
        <f t="shared" si="0"/>
        <v>885</v>
      </c>
      <c r="I17" s="4"/>
      <c r="J17" s="11">
        <v>25</v>
      </c>
      <c r="K17" s="7"/>
    </row>
    <row r="18" spans="2:11" s="2" customFormat="1" ht="24" customHeight="1" x14ac:dyDescent="0.2">
      <c r="B18" s="32" t="str">
        <f>'(09)'!B18</f>
        <v>Day Nursery</v>
      </c>
      <c r="C18" s="4">
        <f t="shared" si="1"/>
        <v>10</v>
      </c>
      <c r="D18" s="142">
        <f>'(09)'!F18</f>
        <v>0.4548611111111111</v>
      </c>
      <c r="E18" s="143">
        <f>'(09)'!G18</f>
        <v>41913</v>
      </c>
      <c r="F18" s="141">
        <v>0.33402777777777781</v>
      </c>
      <c r="G18" s="140">
        <v>41950</v>
      </c>
      <c r="H18" s="11">
        <f t="shared" si="0"/>
        <v>885</v>
      </c>
      <c r="I18" s="4"/>
      <c r="J18" s="11">
        <v>49</v>
      </c>
      <c r="K18" s="7"/>
    </row>
    <row r="19" spans="2:11" s="2" customFormat="1" ht="24" customHeight="1" x14ac:dyDescent="0.2">
      <c r="B19" s="32" t="str">
        <f>'(09)'!B19</f>
        <v>A6 Kibworth</v>
      </c>
      <c r="C19" s="4">
        <f t="shared" si="1"/>
        <v>11</v>
      </c>
      <c r="D19" s="142">
        <f>'(09)'!F19</f>
        <v>0.41319444444444442</v>
      </c>
      <c r="E19" s="143">
        <f>'(09)'!G19</f>
        <v>41913</v>
      </c>
      <c r="F19" s="141">
        <v>0.39861111111111108</v>
      </c>
      <c r="G19" s="140">
        <v>41950</v>
      </c>
      <c r="H19" s="11">
        <f t="shared" si="0"/>
        <v>888</v>
      </c>
      <c r="I19" s="4"/>
      <c r="J19" s="11">
        <v>38</v>
      </c>
      <c r="K19" s="7"/>
    </row>
    <row r="20" spans="2:11" s="2" customFormat="1" ht="24" customHeight="1" x14ac:dyDescent="0.2">
      <c r="B20" s="32" t="str">
        <f>'(09)'!B20</f>
        <v>Rockingham Road</v>
      </c>
      <c r="C20" s="4">
        <f t="shared" si="1"/>
        <v>12</v>
      </c>
      <c r="D20" s="142">
        <f>'(09)'!F20</f>
        <v>0.40625</v>
      </c>
      <c r="E20" s="143">
        <f>'(09)'!G20</f>
        <v>41913</v>
      </c>
      <c r="F20" s="141">
        <v>0.40902777777777777</v>
      </c>
      <c r="G20" s="140">
        <v>41950</v>
      </c>
      <c r="H20" s="11">
        <f t="shared" si="0"/>
        <v>888</v>
      </c>
      <c r="I20" s="4"/>
      <c r="J20" s="11">
        <v>29</v>
      </c>
      <c r="K20" s="7"/>
    </row>
    <row r="21" spans="2:11" s="2" customFormat="1" ht="24" customHeight="1" x14ac:dyDescent="0.2">
      <c r="B21" s="32" t="str">
        <f>'(09)'!B21</f>
        <v>24 Rugby Road Lutterworth</v>
      </c>
      <c r="C21" s="4">
        <f t="shared" si="1"/>
        <v>13</v>
      </c>
      <c r="D21" s="142">
        <f>'(09)'!F21</f>
        <v>0.43055555555555558</v>
      </c>
      <c r="E21" s="143">
        <f>'(09)'!G21</f>
        <v>41913</v>
      </c>
      <c r="F21" s="141">
        <v>0.36319444444444443</v>
      </c>
      <c r="G21" s="140">
        <v>41950</v>
      </c>
      <c r="H21" s="11">
        <f t="shared" si="0"/>
        <v>886</v>
      </c>
      <c r="I21" s="4"/>
      <c r="J21" s="11">
        <v>53</v>
      </c>
      <c r="K21" s="7"/>
    </row>
    <row r="22" spans="2:11" s="2" customFormat="1" ht="24" customHeight="1" x14ac:dyDescent="0.2">
      <c r="B22" s="32" t="str">
        <f>'(09)'!B22</f>
        <v>Wistow Rd Kibworth</v>
      </c>
      <c r="C22" s="4">
        <f t="shared" si="1"/>
        <v>14</v>
      </c>
      <c r="D22" s="142">
        <f>'(09)'!F22</f>
        <v>0.41666666666666669</v>
      </c>
      <c r="E22" s="143">
        <f>'(09)'!G22</f>
        <v>41913</v>
      </c>
      <c r="F22" s="141">
        <v>0.39583333333333331</v>
      </c>
      <c r="G22" s="140">
        <v>41950</v>
      </c>
      <c r="H22" s="11">
        <f t="shared" si="0"/>
        <v>888</v>
      </c>
      <c r="I22" s="4"/>
      <c r="J22" s="11">
        <v>24</v>
      </c>
      <c r="K22" s="7"/>
    </row>
    <row r="23" spans="2:11" s="2" customFormat="1" ht="24" customHeight="1" x14ac:dyDescent="0.2">
      <c r="B23" s="32" t="str">
        <f>'(09)'!B23</f>
        <v>Walcote</v>
      </c>
      <c r="C23" s="4">
        <f t="shared" si="1"/>
        <v>15</v>
      </c>
      <c r="D23" s="142">
        <f>'(09)'!F23</f>
        <v>0.46527777777777773</v>
      </c>
      <c r="E23" s="143">
        <f>'(09)'!G23</f>
        <v>41913</v>
      </c>
      <c r="F23" s="141">
        <v>0.3743055555555555</v>
      </c>
      <c r="G23" s="140">
        <v>41950</v>
      </c>
      <c r="H23" s="11">
        <f t="shared" si="0"/>
        <v>886</v>
      </c>
      <c r="I23" s="4"/>
      <c r="J23" s="11">
        <v>30</v>
      </c>
      <c r="K23" s="7"/>
    </row>
    <row r="24" spans="2:11" s="2" customFormat="1" ht="24" customHeight="1" x14ac:dyDescent="0.2">
      <c r="B24" s="32" t="str">
        <f>'(09)'!B24</f>
        <v>The Square</v>
      </c>
      <c r="C24" s="4">
        <f t="shared" si="1"/>
        <v>16</v>
      </c>
      <c r="D24" s="142">
        <v>0.4770833333333333</v>
      </c>
      <c r="E24" s="143">
        <v>41913</v>
      </c>
      <c r="F24" s="141" t="s">
        <v>130</v>
      </c>
      <c r="G24" s="140">
        <v>41950</v>
      </c>
      <c r="H24" s="11" t="e">
        <f t="shared" si="0"/>
        <v>#VALUE!</v>
      </c>
      <c r="I24" s="4"/>
      <c r="J24" s="11"/>
      <c r="K24" s="7"/>
    </row>
    <row r="25" spans="2:11" s="2" customFormat="1" ht="24" customHeight="1" x14ac:dyDescent="0.2">
      <c r="B25" s="32" t="str">
        <f>'(09)'!B25</f>
        <v>Jazz Hair</v>
      </c>
      <c r="C25" s="4">
        <f t="shared" si="1"/>
        <v>17</v>
      </c>
      <c r="D25" s="142">
        <f>'(09)'!F25</f>
        <v>0.43402777777777773</v>
      </c>
      <c r="E25" s="143">
        <f>'(09)'!G25</f>
        <v>41913</v>
      </c>
      <c r="F25" s="141">
        <v>0.36805555555555558</v>
      </c>
      <c r="G25" s="140">
        <v>41950</v>
      </c>
      <c r="H25" s="11">
        <f t="shared" si="0"/>
        <v>886</v>
      </c>
      <c r="I25" s="4"/>
      <c r="J25" s="11">
        <v>44</v>
      </c>
      <c r="K25" s="7"/>
    </row>
    <row r="26" spans="2:11" s="2" customFormat="1" ht="24" customHeight="1" x14ac:dyDescent="0.2">
      <c r="B26" s="32" t="str">
        <f>'(09)'!B26</f>
        <v>Spencerdene main street theddingworth</v>
      </c>
      <c r="C26" s="4">
        <f>C25+1</f>
        <v>18</v>
      </c>
      <c r="D26" s="142">
        <f>'(09)'!F26</f>
        <v>0.49305555555555558</v>
      </c>
      <c r="E26" s="143">
        <f>'(09)'!G26</f>
        <v>41913</v>
      </c>
      <c r="F26" s="141">
        <v>0.3840277777777778</v>
      </c>
      <c r="G26" s="140">
        <v>41950</v>
      </c>
      <c r="H26" s="11">
        <f t="shared" si="0"/>
        <v>885</v>
      </c>
      <c r="I26" s="4"/>
      <c r="J26" s="11">
        <v>24</v>
      </c>
      <c r="K26" s="7"/>
    </row>
    <row r="27" spans="2:11" s="2" customFormat="1" x14ac:dyDescent="0.2">
      <c r="B27" s="191" t="s">
        <v>54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7"/>
    </row>
    <row r="30" spans="2:11" s="2" customFormat="1" ht="64.5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58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t="15" hidden="1" customHeight="1" x14ac:dyDescent="0.2"/>
  </sheetData>
  <mergeCells count="28">
    <mergeCell ref="J6:J7"/>
    <mergeCell ref="D7:E7"/>
    <mergeCell ref="F7:G7"/>
    <mergeCell ref="I6:I8"/>
    <mergeCell ref="B38:I38"/>
    <mergeCell ref="B27:I27"/>
    <mergeCell ref="B28:I28"/>
    <mergeCell ref="B29:I29"/>
    <mergeCell ref="B30:I30"/>
    <mergeCell ref="B32:D32"/>
    <mergeCell ref="E31:I32"/>
    <mergeCell ref="B35:I35"/>
    <mergeCell ref="B31:D31"/>
    <mergeCell ref="B36:I36"/>
    <mergeCell ref="B37:I37"/>
    <mergeCell ref="B6:B8"/>
    <mergeCell ref="B1:I1"/>
    <mergeCell ref="B2:I2"/>
    <mergeCell ref="G3:I3"/>
    <mergeCell ref="G4:I4"/>
    <mergeCell ref="B4:F4"/>
    <mergeCell ref="B3:F3"/>
    <mergeCell ref="B5:C5"/>
    <mergeCell ref="H6:H8"/>
    <mergeCell ref="C6:C8"/>
    <mergeCell ref="D6:G6"/>
    <mergeCell ref="E5:F5"/>
    <mergeCell ref="G5:I5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8"/>
  <sheetViews>
    <sheetView topLeftCell="A5" workbookViewId="0">
      <selection activeCell="J27" sqref="J27"/>
    </sheetView>
  </sheetViews>
  <sheetFormatPr defaultColWidth="0" defaultRowHeight="15" customHeight="1" zeroHeight="1" x14ac:dyDescent="0.2"/>
  <cols>
    <col min="1" max="1" width="9.14062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5.1406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/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tr">
        <f>'(10)'!B9</f>
        <v>6 The Terrace Rugby Road</v>
      </c>
      <c r="C9" s="4">
        <v>1</v>
      </c>
      <c r="D9" s="142">
        <f>'(10)'!F9</f>
        <v>0.37291666666666662</v>
      </c>
      <c r="E9" s="143">
        <f>'(10)'!G9</f>
        <v>41950</v>
      </c>
      <c r="F9" s="141">
        <v>0.34583333333333338</v>
      </c>
      <c r="G9" s="140">
        <v>41978</v>
      </c>
      <c r="H9" s="11">
        <f>ROUND((($F9+G9)-($D9+$E9))*24,0)</f>
        <v>671</v>
      </c>
      <c r="I9" s="4"/>
      <c r="J9" s="11">
        <v>34</v>
      </c>
      <c r="K9" s="7"/>
    </row>
    <row r="10" spans="2:11" s="2" customFormat="1" ht="24" customHeight="1" x14ac:dyDescent="0.2">
      <c r="B10" s="32" t="str">
        <f>'(10)'!B10</f>
        <v>Lut. Service Shop</v>
      </c>
      <c r="C10" s="4">
        <f>C9+1</f>
        <v>2</v>
      </c>
      <c r="D10" s="142">
        <f>'(10)'!F10</f>
        <v>0.35555555555555557</v>
      </c>
      <c r="E10" s="143">
        <f>'(10)'!G10</f>
        <v>41950</v>
      </c>
      <c r="F10" s="141">
        <v>0.33124999999999999</v>
      </c>
      <c r="G10" s="140">
        <v>41978</v>
      </c>
      <c r="H10" s="11">
        <f t="shared" ref="H10:H26" si="0">ROUND((($F10+G10)-($D10+$E10))*24,0)</f>
        <v>671</v>
      </c>
      <c r="I10" s="4"/>
      <c r="J10" s="11">
        <v>51</v>
      </c>
      <c r="K10" s="7"/>
    </row>
    <row r="11" spans="2:11" s="2" customFormat="1" ht="24" customHeight="1" x14ac:dyDescent="0.2">
      <c r="B11" s="32" t="s">
        <v>136</v>
      </c>
      <c r="C11" s="4">
        <f t="shared" ref="C11:C25" si="1">C10+1</f>
        <v>3</v>
      </c>
      <c r="D11" s="142">
        <v>0.36458333333333331</v>
      </c>
      <c r="E11" s="143">
        <f>'(10)'!G11</f>
        <v>41950</v>
      </c>
      <c r="F11" s="141">
        <v>0.34097222222222223</v>
      </c>
      <c r="G11" s="140">
        <v>41978</v>
      </c>
      <c r="H11" s="11">
        <f t="shared" si="0"/>
        <v>671</v>
      </c>
      <c r="I11" s="4"/>
      <c r="J11" s="11">
        <v>26</v>
      </c>
      <c r="K11" s="7"/>
    </row>
    <row r="12" spans="2:11" s="2" customFormat="1" ht="24" customHeight="1" x14ac:dyDescent="0.2">
      <c r="B12" s="32" t="str">
        <f>'(10)'!B12</f>
        <v>regent court</v>
      </c>
      <c r="C12" s="4">
        <f t="shared" si="1"/>
        <v>4</v>
      </c>
      <c r="D12" s="142">
        <f>'(10)'!F12</f>
        <v>0.3659722222222222</v>
      </c>
      <c r="E12" s="143">
        <f>'(10)'!G12</f>
        <v>41950</v>
      </c>
      <c r="F12" s="141">
        <v>0.34236111111111112</v>
      </c>
      <c r="G12" s="140">
        <v>41978</v>
      </c>
      <c r="H12" s="11">
        <f t="shared" si="0"/>
        <v>671</v>
      </c>
      <c r="I12" s="4"/>
      <c r="J12" s="11"/>
      <c r="K12" s="7"/>
    </row>
    <row r="13" spans="2:11" s="2" customFormat="1" ht="24" customHeight="1" x14ac:dyDescent="0.2">
      <c r="B13" s="32" t="str">
        <f>'(10)'!B13</f>
        <v>26 Market Street Lutterworth</v>
      </c>
      <c r="C13" s="4">
        <f t="shared" si="1"/>
        <v>5</v>
      </c>
      <c r="D13" s="142">
        <f>'(10)'!F13</f>
        <v>0.35694444444444445</v>
      </c>
      <c r="E13" s="143">
        <f>'(10)'!G13</f>
        <v>41950</v>
      </c>
      <c r="F13" s="141">
        <v>0.3298611111111111</v>
      </c>
      <c r="G13" s="140">
        <v>41978</v>
      </c>
      <c r="H13" s="11">
        <f t="shared" si="0"/>
        <v>671</v>
      </c>
      <c r="I13" s="4"/>
      <c r="J13" s="11">
        <v>53</v>
      </c>
      <c r="K13" s="7"/>
    </row>
    <row r="14" spans="2:11" s="2" customFormat="1" ht="24" customHeight="1" x14ac:dyDescent="0.2">
      <c r="B14" s="32" t="str">
        <f>'(10)'!B14</f>
        <v>Homeside main street Theddingworth</v>
      </c>
      <c r="C14" s="4">
        <f t="shared" si="1"/>
        <v>6</v>
      </c>
      <c r="D14" s="142">
        <f>'(10)'!F14</f>
        <v>0.38263888888888892</v>
      </c>
      <c r="E14" s="143">
        <f>'(10)'!G14</f>
        <v>41950</v>
      </c>
      <c r="F14" s="141">
        <v>0.36041666666666666</v>
      </c>
      <c r="G14" s="140">
        <v>41978</v>
      </c>
      <c r="H14" s="11">
        <f t="shared" si="0"/>
        <v>671</v>
      </c>
      <c r="I14" s="4"/>
      <c r="J14" s="11">
        <v>42</v>
      </c>
      <c r="K14" s="7"/>
    </row>
    <row r="15" spans="2:11" s="2" customFormat="1" ht="24" customHeight="1" x14ac:dyDescent="0.2">
      <c r="B15" s="32" t="str">
        <f>'(10)'!B15</f>
        <v>17 Rugby road Lutterworth</v>
      </c>
      <c r="C15" s="4">
        <f t="shared" si="1"/>
        <v>7</v>
      </c>
      <c r="D15" s="142">
        <f>'(10)'!F15</f>
        <v>0.36249999999999999</v>
      </c>
      <c r="E15" s="143">
        <f>'(10)'!G15</f>
        <v>41950</v>
      </c>
      <c r="F15" s="141">
        <v>0.33819444444444446</v>
      </c>
      <c r="G15" s="140">
        <v>41978</v>
      </c>
      <c r="H15" s="11">
        <f t="shared" si="0"/>
        <v>671</v>
      </c>
      <c r="I15" s="4"/>
      <c r="J15" s="11">
        <v>34</v>
      </c>
      <c r="K15" s="7"/>
    </row>
    <row r="16" spans="2:11" s="2" customFormat="1" ht="24" customHeight="1" x14ac:dyDescent="0.2">
      <c r="B16" s="32" t="str">
        <f>'(10)'!B16</f>
        <v>Maxwell Way</v>
      </c>
      <c r="C16" s="4">
        <f t="shared" si="1"/>
        <v>8</v>
      </c>
      <c r="D16" s="142">
        <f>'(10)'!F16</f>
        <v>0.32916666666666666</v>
      </c>
      <c r="E16" s="143">
        <f>'(10)'!G16</f>
        <v>41950</v>
      </c>
      <c r="F16" s="141">
        <v>0.32013888888888892</v>
      </c>
      <c r="G16" s="140">
        <v>41978</v>
      </c>
      <c r="H16" s="11">
        <f t="shared" si="0"/>
        <v>672</v>
      </c>
      <c r="I16" s="4"/>
      <c r="J16" s="11">
        <v>41</v>
      </c>
      <c r="K16" s="7"/>
    </row>
    <row r="17" spans="2:11" s="2" customFormat="1" ht="24" customHeight="1" x14ac:dyDescent="0.2">
      <c r="B17" s="32" t="str">
        <f>'(10)'!B17</f>
        <v>77 leicester road</v>
      </c>
      <c r="C17" s="4">
        <f t="shared" si="1"/>
        <v>9</v>
      </c>
      <c r="D17" s="142">
        <f>'(10)'!F17</f>
        <v>0.33124999999999999</v>
      </c>
      <c r="E17" s="143">
        <f>'(10)'!G17</f>
        <v>41950</v>
      </c>
      <c r="F17" s="141">
        <v>0.32291666666666669</v>
      </c>
      <c r="G17" s="140">
        <v>41978</v>
      </c>
      <c r="H17" s="11">
        <f t="shared" si="0"/>
        <v>672</v>
      </c>
      <c r="I17" s="4"/>
      <c r="J17" s="11">
        <v>27</v>
      </c>
      <c r="K17" s="7"/>
    </row>
    <row r="18" spans="2:11" s="2" customFormat="1" ht="24" customHeight="1" x14ac:dyDescent="0.2">
      <c r="B18" s="32" t="str">
        <f>'(10)'!B18</f>
        <v>Day Nursery</v>
      </c>
      <c r="C18" s="4">
        <f t="shared" si="1"/>
        <v>10</v>
      </c>
      <c r="D18" s="142">
        <f>'(10)'!F18</f>
        <v>0.33402777777777781</v>
      </c>
      <c r="E18" s="143">
        <f>'(10)'!G18</f>
        <v>41950</v>
      </c>
      <c r="F18" s="141">
        <v>0.32500000000000001</v>
      </c>
      <c r="G18" s="140">
        <v>41978</v>
      </c>
      <c r="H18" s="11">
        <f t="shared" si="0"/>
        <v>672</v>
      </c>
      <c r="I18" s="4"/>
      <c r="J18" s="11">
        <v>50</v>
      </c>
      <c r="K18" s="7"/>
    </row>
    <row r="19" spans="2:11" s="2" customFormat="1" ht="24" customHeight="1" x14ac:dyDescent="0.2">
      <c r="B19" s="32" t="str">
        <f>'(10)'!B19</f>
        <v>A6 Kibworth</v>
      </c>
      <c r="C19" s="4">
        <f t="shared" si="1"/>
        <v>11</v>
      </c>
      <c r="D19" s="142">
        <f>'(10)'!F19</f>
        <v>0.39861111111111108</v>
      </c>
      <c r="E19" s="143">
        <f>'(10)'!G19</f>
        <v>41950</v>
      </c>
      <c r="F19" s="141">
        <v>0.37638888888888888</v>
      </c>
      <c r="G19" s="140">
        <v>41978</v>
      </c>
      <c r="H19" s="11">
        <f t="shared" si="0"/>
        <v>671</v>
      </c>
      <c r="I19" s="4"/>
      <c r="J19" s="11">
        <v>39</v>
      </c>
      <c r="K19" s="7"/>
    </row>
    <row r="20" spans="2:11" s="2" customFormat="1" ht="24" customHeight="1" x14ac:dyDescent="0.2">
      <c r="B20" s="32" t="str">
        <f>'(10)'!B20</f>
        <v>Rockingham Road</v>
      </c>
      <c r="C20" s="4">
        <f t="shared" si="1"/>
        <v>12</v>
      </c>
      <c r="D20" s="142">
        <f>'(10)'!F20</f>
        <v>0.40902777777777777</v>
      </c>
      <c r="E20" s="143">
        <f>'(10)'!G20</f>
        <v>41950</v>
      </c>
      <c r="F20" s="141">
        <v>0.38611111111111113</v>
      </c>
      <c r="G20" s="140">
        <v>41978</v>
      </c>
      <c r="H20" s="11">
        <f t="shared" si="0"/>
        <v>671</v>
      </c>
      <c r="I20" s="4"/>
      <c r="J20" s="11">
        <v>31</v>
      </c>
      <c r="K20" s="7"/>
    </row>
    <row r="21" spans="2:11" s="2" customFormat="1" ht="24" customHeight="1" x14ac:dyDescent="0.2">
      <c r="B21" s="32" t="str">
        <f>'(10)'!B21</f>
        <v>24 Rugby Road Lutterworth</v>
      </c>
      <c r="C21" s="4">
        <f t="shared" si="1"/>
        <v>13</v>
      </c>
      <c r="D21" s="142">
        <f>'(10)'!F21</f>
        <v>0.36319444444444443</v>
      </c>
      <c r="E21" s="143">
        <f>'(10)'!G21</f>
        <v>41950</v>
      </c>
      <c r="F21" s="141">
        <v>0.33958333333333335</v>
      </c>
      <c r="G21" s="140">
        <v>41978</v>
      </c>
      <c r="H21" s="11">
        <f t="shared" si="0"/>
        <v>671</v>
      </c>
      <c r="I21" s="4"/>
      <c r="J21" s="11">
        <v>55</v>
      </c>
      <c r="K21" s="7"/>
    </row>
    <row r="22" spans="2:11" s="2" customFormat="1" ht="24" customHeight="1" x14ac:dyDescent="0.2">
      <c r="B22" s="32" t="str">
        <f>'(10)'!B22</f>
        <v>Wistow Rd Kibworth</v>
      </c>
      <c r="C22" s="4">
        <f t="shared" si="1"/>
        <v>14</v>
      </c>
      <c r="D22" s="142">
        <f>'(10)'!F22</f>
        <v>0.39583333333333331</v>
      </c>
      <c r="E22" s="143">
        <f>'(10)'!G22</f>
        <v>41950</v>
      </c>
      <c r="F22" s="141">
        <v>0.37361111111111112</v>
      </c>
      <c r="G22" s="140">
        <v>41978</v>
      </c>
      <c r="H22" s="11">
        <f t="shared" si="0"/>
        <v>671</v>
      </c>
      <c r="I22" s="4"/>
      <c r="J22" s="11">
        <v>27</v>
      </c>
      <c r="K22" s="7"/>
    </row>
    <row r="23" spans="2:11" s="2" customFormat="1" ht="24" customHeight="1" x14ac:dyDescent="0.2">
      <c r="B23" s="32" t="str">
        <f>'(10)'!B23</f>
        <v>Walcote</v>
      </c>
      <c r="C23" s="4">
        <f t="shared" si="1"/>
        <v>15</v>
      </c>
      <c r="D23" s="142">
        <f>'(10)'!F23</f>
        <v>0.3743055555555555</v>
      </c>
      <c r="E23" s="143">
        <f>'(10)'!G23</f>
        <v>41950</v>
      </c>
      <c r="F23" s="141">
        <v>0.35069444444444442</v>
      </c>
      <c r="G23" s="140">
        <v>41978</v>
      </c>
      <c r="H23" s="11">
        <f t="shared" si="0"/>
        <v>671</v>
      </c>
      <c r="I23" s="4"/>
      <c r="J23" s="11">
        <v>33</v>
      </c>
      <c r="K23" s="7"/>
    </row>
    <row r="24" spans="2:11" s="2" customFormat="1" ht="24" customHeight="1" x14ac:dyDescent="0.2">
      <c r="B24" s="32" t="str">
        <f>'(10)'!B24</f>
        <v>The Square</v>
      </c>
      <c r="C24" s="4">
        <f t="shared" si="1"/>
        <v>16</v>
      </c>
      <c r="D24" s="142">
        <v>0.4201388888888889</v>
      </c>
      <c r="E24" s="143">
        <f>'(10)'!G24</f>
        <v>41950</v>
      </c>
      <c r="F24" s="141">
        <v>0.35416666666666669</v>
      </c>
      <c r="G24" s="140">
        <v>41978</v>
      </c>
      <c r="H24" s="11">
        <f t="shared" si="0"/>
        <v>670</v>
      </c>
      <c r="I24" s="4"/>
      <c r="J24" s="11">
        <v>34</v>
      </c>
      <c r="K24" s="7"/>
    </row>
    <row r="25" spans="2:11" s="2" customFormat="1" ht="24" customHeight="1" x14ac:dyDescent="0.2">
      <c r="B25" s="32" t="str">
        <f>'(10)'!B25</f>
        <v>Jazz Hair</v>
      </c>
      <c r="C25" s="4">
        <f t="shared" si="1"/>
        <v>17</v>
      </c>
      <c r="D25" s="142">
        <f>'(10)'!F25</f>
        <v>0.36805555555555558</v>
      </c>
      <c r="E25" s="143">
        <f>'(10)'!G25</f>
        <v>41950</v>
      </c>
      <c r="F25" s="141">
        <v>0.34375</v>
      </c>
      <c r="G25" s="140">
        <v>41978</v>
      </c>
      <c r="H25" s="11">
        <f t="shared" si="0"/>
        <v>671</v>
      </c>
      <c r="I25" s="4"/>
      <c r="J25" s="11">
        <v>46</v>
      </c>
      <c r="K25" s="7"/>
    </row>
    <row r="26" spans="2:11" s="2" customFormat="1" ht="24" customHeight="1" x14ac:dyDescent="0.2">
      <c r="B26" s="32" t="str">
        <f>'(10)'!B26</f>
        <v>Spencerdene main street theddingworth</v>
      </c>
      <c r="C26" s="4">
        <f>C25+1</f>
        <v>18</v>
      </c>
      <c r="D26" s="142">
        <f>'(10)'!F26</f>
        <v>0.3840277777777778</v>
      </c>
      <c r="E26" s="143">
        <f>'(10)'!G26</f>
        <v>41950</v>
      </c>
      <c r="F26" s="141">
        <v>0.36180555555555555</v>
      </c>
      <c r="G26" s="140">
        <v>41978</v>
      </c>
      <c r="H26" s="11">
        <f t="shared" si="0"/>
        <v>671</v>
      </c>
      <c r="I26" s="4"/>
      <c r="J26" s="11">
        <v>27</v>
      </c>
      <c r="K26" s="7"/>
    </row>
    <row r="27" spans="2:11" s="2" customFormat="1" x14ac:dyDescent="0.2">
      <c r="B27" s="191" t="s">
        <v>54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7"/>
    </row>
    <row r="30" spans="2:11" s="2" customFormat="1" ht="70.5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58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</sheetData>
  <mergeCells count="28">
    <mergeCell ref="B28:I28"/>
    <mergeCell ref="B29:I29"/>
    <mergeCell ref="B30:I30"/>
    <mergeCell ref="B27:I27"/>
    <mergeCell ref="B38:I38"/>
    <mergeCell ref="E31:I32"/>
    <mergeCell ref="B35:I35"/>
    <mergeCell ref="B36:I36"/>
    <mergeCell ref="B37:I37"/>
    <mergeCell ref="B31:D31"/>
    <mergeCell ref="B32:D32"/>
    <mergeCell ref="J6:J7"/>
    <mergeCell ref="D7:E7"/>
    <mergeCell ref="F7:G7"/>
    <mergeCell ref="I6:I8"/>
    <mergeCell ref="H6:H8"/>
    <mergeCell ref="B1:I1"/>
    <mergeCell ref="B2:I2"/>
    <mergeCell ref="G3:I3"/>
    <mergeCell ref="G4:I4"/>
    <mergeCell ref="B3:F3"/>
    <mergeCell ref="B4:F4"/>
    <mergeCell ref="B6:B8"/>
    <mergeCell ref="B5:C5"/>
    <mergeCell ref="C6:C8"/>
    <mergeCell ref="D6:G6"/>
    <mergeCell ref="E5:F5"/>
    <mergeCell ref="G5:I5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68"/>
  <sheetViews>
    <sheetView topLeftCell="B7" workbookViewId="0">
      <selection activeCell="I24" sqref="I24"/>
    </sheetView>
  </sheetViews>
  <sheetFormatPr defaultColWidth="0" defaultRowHeight="15" customHeight="1" zeroHeight="1" x14ac:dyDescent="0.2"/>
  <cols>
    <col min="1" max="1" width="9.14062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5.1406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/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tr">
        <f>'(11)'!B9</f>
        <v>6 The Terrace Rugby Road</v>
      </c>
      <c r="C9" s="4">
        <v>1</v>
      </c>
      <c r="D9" s="142">
        <f>'(11)'!F9</f>
        <v>0.34583333333333338</v>
      </c>
      <c r="E9" s="143">
        <f>'(11)'!G9</f>
        <v>41978</v>
      </c>
      <c r="F9" s="141">
        <v>0.4993055555555555</v>
      </c>
      <c r="G9" s="140">
        <v>42011</v>
      </c>
      <c r="H9" s="11">
        <f>ROUND((($F9+G9)-($D9+$E9))*24,0)</f>
        <v>796</v>
      </c>
      <c r="I9" s="4"/>
      <c r="J9" s="11">
        <v>26</v>
      </c>
      <c r="K9" s="7"/>
    </row>
    <row r="10" spans="2:11" s="2" customFormat="1" ht="24" customHeight="1" x14ac:dyDescent="0.2">
      <c r="B10" s="32" t="str">
        <f>'(11)'!B10</f>
        <v>Lut. Service Shop</v>
      </c>
      <c r="C10" s="4">
        <f>C9+1</f>
        <v>2</v>
      </c>
      <c r="D10" s="142">
        <f>'(11)'!F10</f>
        <v>0.33124999999999999</v>
      </c>
      <c r="E10" s="143">
        <f>'(11)'!G10</f>
        <v>41978</v>
      </c>
      <c r="F10" s="141">
        <v>0.50486111111111109</v>
      </c>
      <c r="G10" s="140">
        <v>42011</v>
      </c>
      <c r="H10" s="11">
        <f t="shared" ref="H10:H26" si="0">ROUND((($F10+G10)-($D10+$E10))*24,0)</f>
        <v>796</v>
      </c>
      <c r="I10" s="4"/>
      <c r="J10" s="11">
        <v>47</v>
      </c>
      <c r="K10" s="7"/>
    </row>
    <row r="11" spans="2:11" s="2" customFormat="1" ht="24" customHeight="1" x14ac:dyDescent="0.2">
      <c r="B11" s="32" t="str">
        <f>'(11)'!B11</f>
        <v>40 regent street lutterworth</v>
      </c>
      <c r="C11" s="4">
        <f t="shared" ref="C11:C25" si="1">C10+1</f>
        <v>3</v>
      </c>
      <c r="D11" s="142">
        <f>'(11)'!F11</f>
        <v>0.34097222222222223</v>
      </c>
      <c r="E11" s="143">
        <f>'(11)'!G11</f>
        <v>41978</v>
      </c>
      <c r="F11" s="141">
        <v>0.49791666666666662</v>
      </c>
      <c r="G11" s="140">
        <v>42011</v>
      </c>
      <c r="H11" s="11">
        <f t="shared" si="0"/>
        <v>796</v>
      </c>
      <c r="I11" s="4"/>
      <c r="J11" s="11">
        <v>26</v>
      </c>
      <c r="K11" s="7"/>
    </row>
    <row r="12" spans="2:11" s="2" customFormat="1" ht="24" customHeight="1" x14ac:dyDescent="0.2">
      <c r="B12" s="32" t="str">
        <f>'(11)'!B12</f>
        <v>regent court</v>
      </c>
      <c r="C12" s="4">
        <f t="shared" si="1"/>
        <v>4</v>
      </c>
      <c r="D12" s="142">
        <f>'(11)'!F12</f>
        <v>0.34236111111111112</v>
      </c>
      <c r="E12" s="143">
        <f>'(11)'!G12</f>
        <v>41978</v>
      </c>
      <c r="F12" s="141">
        <v>0.49791666666666662</v>
      </c>
      <c r="G12" s="140">
        <v>42011</v>
      </c>
      <c r="H12" s="11">
        <f t="shared" si="0"/>
        <v>796</v>
      </c>
      <c r="I12" s="4"/>
      <c r="J12" s="11">
        <v>39</v>
      </c>
      <c r="K12" s="7"/>
    </row>
    <row r="13" spans="2:11" s="2" customFormat="1" ht="24" customHeight="1" x14ac:dyDescent="0.2">
      <c r="B13" s="32" t="str">
        <f>'(11)'!B13</f>
        <v>26 Market Street Lutterworth</v>
      </c>
      <c r="C13" s="4">
        <f t="shared" si="1"/>
        <v>5</v>
      </c>
      <c r="D13" s="142">
        <f>'(11)'!F13</f>
        <v>0.3298611111111111</v>
      </c>
      <c r="E13" s="143">
        <f>'(11)'!G13</f>
        <v>41978</v>
      </c>
      <c r="F13" s="141">
        <v>0.50555555555555554</v>
      </c>
      <c r="G13" s="140">
        <v>42011</v>
      </c>
      <c r="H13" s="11">
        <f t="shared" si="0"/>
        <v>796</v>
      </c>
      <c r="I13" s="4"/>
      <c r="J13" s="11">
        <v>48</v>
      </c>
      <c r="K13" s="7"/>
    </row>
    <row r="14" spans="2:11" s="2" customFormat="1" ht="24" customHeight="1" x14ac:dyDescent="0.2">
      <c r="B14" s="32" t="str">
        <f>'(11)'!B14</f>
        <v>Homeside main street Theddingworth</v>
      </c>
      <c r="C14" s="4">
        <f t="shared" si="1"/>
        <v>6</v>
      </c>
      <c r="D14" s="142">
        <f>'(11)'!F14</f>
        <v>0.36041666666666666</v>
      </c>
      <c r="E14" s="143">
        <f>'(11)'!G14</f>
        <v>41978</v>
      </c>
      <c r="F14" s="141">
        <v>0.5493055555555556</v>
      </c>
      <c r="G14" s="140">
        <v>42011</v>
      </c>
      <c r="H14" s="11">
        <f t="shared" si="0"/>
        <v>797</v>
      </c>
      <c r="I14" s="4"/>
      <c r="J14" s="11">
        <v>26</v>
      </c>
      <c r="K14" s="7"/>
    </row>
    <row r="15" spans="2:11" s="2" customFormat="1" ht="24" customHeight="1" x14ac:dyDescent="0.2">
      <c r="B15" s="32" t="str">
        <f>'(11)'!B15</f>
        <v>17 Rugby road Lutterworth</v>
      </c>
      <c r="C15" s="4">
        <f t="shared" si="1"/>
        <v>7</v>
      </c>
      <c r="D15" s="142">
        <f>'(11)'!F15</f>
        <v>0.33819444444444446</v>
      </c>
      <c r="E15" s="143">
        <f>'(11)'!G15</f>
        <v>41978</v>
      </c>
      <c r="F15" s="141">
        <v>0.49652777777777773</v>
      </c>
      <c r="G15" s="140">
        <v>42011</v>
      </c>
      <c r="H15" s="11">
        <f t="shared" si="0"/>
        <v>796</v>
      </c>
      <c r="I15" s="4"/>
      <c r="J15" s="11">
        <v>31</v>
      </c>
      <c r="K15" s="7"/>
    </row>
    <row r="16" spans="2:11" s="2" customFormat="1" ht="24" customHeight="1" x14ac:dyDescent="0.2">
      <c r="B16" s="32" t="str">
        <f>'(11)'!B16</f>
        <v>Maxwell Way</v>
      </c>
      <c r="C16" s="4">
        <f t="shared" si="1"/>
        <v>8</v>
      </c>
      <c r="D16" s="142">
        <f>'(11)'!F16</f>
        <v>0.32013888888888892</v>
      </c>
      <c r="E16" s="143">
        <f>'(11)'!G16</f>
        <v>41978</v>
      </c>
      <c r="F16" s="141">
        <v>0.52708333333333335</v>
      </c>
      <c r="G16" s="140">
        <v>42011</v>
      </c>
      <c r="H16" s="11">
        <f t="shared" si="0"/>
        <v>797</v>
      </c>
      <c r="I16" s="4"/>
      <c r="J16" s="11">
        <v>35</v>
      </c>
      <c r="K16" s="7"/>
    </row>
    <row r="17" spans="2:11" s="2" customFormat="1" ht="24" customHeight="1" x14ac:dyDescent="0.2">
      <c r="B17" s="32" t="str">
        <f>'(11)'!B17</f>
        <v>77 leicester road</v>
      </c>
      <c r="C17" s="4">
        <f t="shared" si="1"/>
        <v>9</v>
      </c>
      <c r="D17" s="142">
        <f>'(11)'!F17</f>
        <v>0.32291666666666669</v>
      </c>
      <c r="E17" s="143">
        <f>'(11)'!G17</f>
        <v>41978</v>
      </c>
      <c r="F17" s="141">
        <v>0.52500000000000002</v>
      </c>
      <c r="G17" s="140">
        <v>42011</v>
      </c>
      <c r="H17" s="11">
        <f t="shared" si="0"/>
        <v>797</v>
      </c>
      <c r="I17" s="4"/>
      <c r="J17" s="11">
        <v>24</v>
      </c>
      <c r="K17" s="7"/>
    </row>
    <row r="18" spans="2:11" s="2" customFormat="1" ht="24" customHeight="1" x14ac:dyDescent="0.2">
      <c r="B18" s="32" t="str">
        <f>'(11)'!B18</f>
        <v>Day Nursery</v>
      </c>
      <c r="C18" s="4">
        <f t="shared" si="1"/>
        <v>10</v>
      </c>
      <c r="D18" s="142">
        <f>'(11)'!F18</f>
        <v>0.32500000000000001</v>
      </c>
      <c r="E18" s="143">
        <f>'(11)'!G18</f>
        <v>41978</v>
      </c>
      <c r="F18" s="141">
        <v>0.52083333333333337</v>
      </c>
      <c r="G18" s="140">
        <v>42011</v>
      </c>
      <c r="H18" s="11">
        <f t="shared" si="0"/>
        <v>797</v>
      </c>
      <c r="I18" s="4"/>
      <c r="J18" s="11">
        <v>45</v>
      </c>
      <c r="K18" s="7"/>
    </row>
    <row r="19" spans="2:11" s="2" customFormat="1" ht="24" customHeight="1" x14ac:dyDescent="0.2">
      <c r="B19" s="32" t="str">
        <f>'(11)'!B19</f>
        <v>A6 Kibworth</v>
      </c>
      <c r="C19" s="4">
        <f t="shared" si="1"/>
        <v>11</v>
      </c>
      <c r="D19" s="142">
        <f>'(11)'!F19</f>
        <v>0.37638888888888888</v>
      </c>
      <c r="E19" s="143">
        <f>'(11)'!G19</f>
        <v>41978</v>
      </c>
      <c r="F19" s="141">
        <v>0.4694444444444445</v>
      </c>
      <c r="G19" s="140">
        <v>42011</v>
      </c>
      <c r="H19" s="11">
        <f t="shared" si="0"/>
        <v>794</v>
      </c>
      <c r="I19" s="4"/>
      <c r="J19" s="11">
        <v>35</v>
      </c>
      <c r="K19" s="7"/>
    </row>
    <row r="20" spans="2:11" s="2" customFormat="1" ht="24" customHeight="1" x14ac:dyDescent="0.2">
      <c r="B20" s="32" t="str">
        <f>'(11)'!B20</f>
        <v>Rockingham Road</v>
      </c>
      <c r="C20" s="4">
        <f t="shared" si="1"/>
        <v>12</v>
      </c>
      <c r="D20" s="142">
        <f>'(11)'!F20</f>
        <v>0.38611111111111113</v>
      </c>
      <c r="E20" s="143">
        <f>'(11)'!G20</f>
        <v>41978</v>
      </c>
      <c r="F20" s="141">
        <v>0.45555555555555555</v>
      </c>
      <c r="G20" s="140">
        <v>42011</v>
      </c>
      <c r="H20" s="11">
        <f t="shared" si="0"/>
        <v>794</v>
      </c>
      <c r="I20" s="4"/>
      <c r="J20" s="11">
        <v>34</v>
      </c>
      <c r="K20" s="7"/>
    </row>
    <row r="21" spans="2:11" s="2" customFormat="1" ht="24" customHeight="1" x14ac:dyDescent="0.2">
      <c r="B21" s="32" t="str">
        <f>'(11)'!B21</f>
        <v>24 Rugby Road Lutterworth</v>
      </c>
      <c r="C21" s="4">
        <f t="shared" si="1"/>
        <v>13</v>
      </c>
      <c r="D21" s="142">
        <f>'(11)'!F21</f>
        <v>0.33958333333333335</v>
      </c>
      <c r="E21" s="143">
        <f>'(11)'!G21</f>
        <v>41978</v>
      </c>
      <c r="F21" s="141">
        <v>0.49722222222222223</v>
      </c>
      <c r="G21" s="140">
        <v>42011</v>
      </c>
      <c r="H21" s="11">
        <f t="shared" si="0"/>
        <v>796</v>
      </c>
      <c r="I21" s="4"/>
      <c r="J21" s="11">
        <v>48</v>
      </c>
      <c r="K21" s="7"/>
    </row>
    <row r="22" spans="2:11" s="2" customFormat="1" ht="24" customHeight="1" x14ac:dyDescent="0.2">
      <c r="B22" s="32" t="str">
        <f>'(11)'!B22</f>
        <v>Wistow Rd Kibworth</v>
      </c>
      <c r="C22" s="4">
        <f t="shared" si="1"/>
        <v>14</v>
      </c>
      <c r="D22" s="142">
        <f>'(11)'!F22</f>
        <v>0.37361111111111112</v>
      </c>
      <c r="E22" s="143">
        <f>'(11)'!G22</f>
        <v>41978</v>
      </c>
      <c r="F22" s="141">
        <v>0.47569444444444442</v>
      </c>
      <c r="G22" s="140">
        <v>42011</v>
      </c>
      <c r="H22" s="11">
        <f t="shared" si="0"/>
        <v>794</v>
      </c>
      <c r="I22" s="4"/>
      <c r="J22" s="11">
        <v>25</v>
      </c>
      <c r="K22" s="7"/>
    </row>
    <row r="23" spans="2:11" s="2" customFormat="1" ht="24" customHeight="1" x14ac:dyDescent="0.2">
      <c r="B23" s="32" t="str">
        <f>'(11)'!B23</f>
        <v>Walcote</v>
      </c>
      <c r="C23" s="4">
        <f t="shared" si="1"/>
        <v>15</v>
      </c>
      <c r="D23" s="142">
        <f>'(11)'!F23</f>
        <v>0.35069444444444442</v>
      </c>
      <c r="E23" s="143">
        <f>'(11)'!G23</f>
        <v>41978</v>
      </c>
      <c r="F23" s="141">
        <v>0.53263888888888888</v>
      </c>
      <c r="G23" s="140">
        <v>42011</v>
      </c>
      <c r="H23" s="11">
        <f t="shared" si="0"/>
        <v>796</v>
      </c>
      <c r="I23" s="4"/>
      <c r="J23" s="11">
        <v>29</v>
      </c>
      <c r="K23" s="7"/>
    </row>
    <row r="24" spans="2:11" s="2" customFormat="1" ht="24" customHeight="1" x14ac:dyDescent="0.2">
      <c r="B24" s="32" t="str">
        <f>'(11)'!B24</f>
        <v>The Square</v>
      </c>
      <c r="C24" s="4">
        <f t="shared" si="1"/>
        <v>16</v>
      </c>
      <c r="D24" s="142">
        <f>'(11)'!F24</f>
        <v>0.35416666666666669</v>
      </c>
      <c r="E24" s="143">
        <f>'(11)'!G24</f>
        <v>41978</v>
      </c>
      <c r="F24" s="141">
        <v>0.57291666666666663</v>
      </c>
      <c r="G24" s="140">
        <v>42011</v>
      </c>
      <c r="H24" s="11">
        <f t="shared" si="0"/>
        <v>797</v>
      </c>
      <c r="I24" s="4"/>
      <c r="J24" s="11"/>
      <c r="K24" s="7"/>
    </row>
    <row r="25" spans="2:11" s="2" customFormat="1" ht="24" customHeight="1" x14ac:dyDescent="0.2">
      <c r="B25" s="32" t="str">
        <f>'(11)'!B25</f>
        <v>Jazz Hair</v>
      </c>
      <c r="C25" s="4">
        <f t="shared" si="1"/>
        <v>17</v>
      </c>
      <c r="D25" s="142">
        <f>'(11)'!F25</f>
        <v>0.34375</v>
      </c>
      <c r="E25" s="143">
        <f>'(11)'!G25</f>
        <v>41978</v>
      </c>
      <c r="F25" s="141">
        <v>0.49861111111111112</v>
      </c>
      <c r="G25" s="140">
        <v>42011</v>
      </c>
      <c r="H25" s="11">
        <f t="shared" si="0"/>
        <v>796</v>
      </c>
      <c r="I25" s="4"/>
      <c r="J25" s="11">
        <v>42</v>
      </c>
      <c r="K25" s="7"/>
    </row>
    <row r="26" spans="2:11" s="2" customFormat="1" ht="24" customHeight="1" x14ac:dyDescent="0.2">
      <c r="B26" s="32" t="str">
        <f>'(11)'!B26</f>
        <v>Spencerdene main street theddingworth</v>
      </c>
      <c r="C26" s="4">
        <f>C25+1</f>
        <v>18</v>
      </c>
      <c r="D26" s="142">
        <f>'(11)'!F26</f>
        <v>0.36180555555555555</v>
      </c>
      <c r="E26" s="143">
        <f>'(11)'!G26</f>
        <v>41978</v>
      </c>
      <c r="F26" s="141">
        <v>0.54999999999999993</v>
      </c>
      <c r="G26" s="140">
        <v>42011</v>
      </c>
      <c r="H26" s="11">
        <f t="shared" si="0"/>
        <v>797</v>
      </c>
      <c r="I26" s="4"/>
      <c r="J26" s="11">
        <v>25</v>
      </c>
      <c r="K26" s="7"/>
    </row>
    <row r="27" spans="2:11" s="2" customFormat="1" x14ac:dyDescent="0.2">
      <c r="B27" s="191" t="s">
        <v>54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7"/>
    </row>
    <row r="30" spans="2:11" s="2" customFormat="1" ht="67.5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58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</sheetData>
  <mergeCells count="28">
    <mergeCell ref="B27:I27"/>
    <mergeCell ref="B37:I37"/>
    <mergeCell ref="B38:I38"/>
    <mergeCell ref="B28:I28"/>
    <mergeCell ref="B29:I29"/>
    <mergeCell ref="B30:I30"/>
    <mergeCell ref="E31:I32"/>
    <mergeCell ref="B31:D31"/>
    <mergeCell ref="B32:D32"/>
    <mergeCell ref="B35:I35"/>
    <mergeCell ref="B36:I36"/>
    <mergeCell ref="J6:J7"/>
    <mergeCell ref="D7:E7"/>
    <mergeCell ref="F7:G7"/>
    <mergeCell ref="I6:I8"/>
    <mergeCell ref="H6:H8"/>
    <mergeCell ref="B1:I1"/>
    <mergeCell ref="B2:I2"/>
    <mergeCell ref="G3:I3"/>
    <mergeCell ref="G4:I4"/>
    <mergeCell ref="B6:B8"/>
    <mergeCell ref="B5:C5"/>
    <mergeCell ref="B3:F3"/>
    <mergeCell ref="B4:F4"/>
    <mergeCell ref="C6:C8"/>
    <mergeCell ref="D6:G6"/>
    <mergeCell ref="E5:F5"/>
    <mergeCell ref="G5:I5"/>
  </mergeCells>
  <phoneticPr fontId="0" type="noConversion"/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P28"/>
  <sheetViews>
    <sheetView tabSelected="1" workbookViewId="0">
      <pane xSplit="2" ySplit="4" topLeftCell="AC5" activePane="bottomRight" state="frozen"/>
      <selection pane="topRight" activeCell="C1" sqref="C1"/>
      <selection pane="bottomLeft" activeCell="A5" sqref="A5"/>
      <selection pane="bottomRight" sqref="A1:AP25"/>
    </sheetView>
  </sheetViews>
  <sheetFormatPr defaultColWidth="7.7109375" defaultRowHeight="0" customHeight="1" zeroHeight="1" x14ac:dyDescent="0.2"/>
  <cols>
    <col min="1" max="1" width="5" style="3" customWidth="1"/>
    <col min="2" max="2" width="33.5703125" style="3" customWidth="1"/>
    <col min="3" max="3" width="16.140625" style="3" bestFit="1" customWidth="1"/>
    <col min="4" max="5" width="8" style="3" customWidth="1"/>
    <col min="6" max="6" width="4.5703125" style="3" customWidth="1"/>
    <col min="7" max="7" width="5.7109375" style="3" customWidth="1"/>
    <col min="8" max="8" width="3.42578125" style="3" customWidth="1"/>
    <col min="9" max="9" width="8.140625" style="3" customWidth="1"/>
    <col min="10" max="10" width="7" style="3" customWidth="1"/>
    <col min="11" max="11" width="5.42578125" style="3" customWidth="1"/>
    <col min="12" max="23" width="4.140625" style="3" customWidth="1"/>
    <col min="24" max="24" width="5.85546875" style="3" customWidth="1"/>
    <col min="25" max="25" width="6.28515625" style="3" customWidth="1"/>
    <col min="26" max="26" width="5.5703125" style="3" customWidth="1"/>
    <col min="27" max="27" width="3.7109375" style="3" customWidth="1"/>
    <col min="28" max="28" width="3.140625" style="3" customWidth="1"/>
    <col min="29" max="29" width="6.5703125" style="3" customWidth="1"/>
    <col min="30" max="30" width="8.140625" style="66" customWidth="1"/>
    <col min="31" max="31" width="7.85546875" style="66" customWidth="1"/>
    <col min="32" max="37" width="8" style="3" customWidth="1"/>
    <col min="38" max="39" width="7.85546875" style="28" customWidth="1"/>
    <col min="40" max="40" width="8" style="28" customWidth="1"/>
    <col min="41" max="41" width="17.85546875" style="28" customWidth="1"/>
    <col min="42" max="42" width="18" style="28" customWidth="1"/>
    <col min="43" max="16384" width="7.7109375" style="28"/>
  </cols>
  <sheetData>
    <row r="1" spans="1:42" ht="35.25" customHeight="1" x14ac:dyDescent="0.2">
      <c r="A1" s="219" t="s">
        <v>129</v>
      </c>
      <c r="B1" s="211" t="s">
        <v>10</v>
      </c>
      <c r="C1" s="179" t="s">
        <v>71</v>
      </c>
      <c r="D1" s="221" t="s">
        <v>13</v>
      </c>
      <c r="E1" s="222"/>
      <c r="F1" s="229" t="s">
        <v>11</v>
      </c>
      <c r="G1" s="225" t="s">
        <v>67</v>
      </c>
      <c r="H1" s="227" t="s">
        <v>34</v>
      </c>
      <c r="I1" s="227" t="s">
        <v>70</v>
      </c>
      <c r="J1" s="227" t="s">
        <v>68</v>
      </c>
      <c r="K1" s="259" t="s">
        <v>69</v>
      </c>
      <c r="L1" s="213" t="s">
        <v>101</v>
      </c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5"/>
      <c r="X1" s="221" t="s">
        <v>33</v>
      </c>
      <c r="Y1" s="222"/>
      <c r="Z1" s="213" t="s">
        <v>37</v>
      </c>
      <c r="AA1" s="214"/>
      <c r="AB1" s="215"/>
      <c r="AC1" s="255" t="s">
        <v>39</v>
      </c>
      <c r="AD1" s="256" t="s">
        <v>84</v>
      </c>
      <c r="AE1" s="253" t="s">
        <v>77</v>
      </c>
      <c r="AF1" s="239" t="s">
        <v>94</v>
      </c>
      <c r="AG1" s="240"/>
      <c r="AH1" s="240"/>
      <c r="AI1" s="240"/>
      <c r="AJ1" s="240"/>
      <c r="AK1" s="241"/>
      <c r="AL1" s="237" t="s">
        <v>90</v>
      </c>
      <c r="AM1" s="238"/>
      <c r="AN1" s="238"/>
      <c r="AO1" s="238"/>
      <c r="AP1" s="264"/>
    </row>
    <row r="2" spans="1:42" ht="17.25" customHeight="1" thickBot="1" x14ac:dyDescent="0.25">
      <c r="A2" s="219"/>
      <c r="B2" s="211"/>
      <c r="C2" s="179"/>
      <c r="D2" s="221"/>
      <c r="E2" s="222"/>
      <c r="F2" s="229"/>
      <c r="G2" s="225"/>
      <c r="H2" s="227"/>
      <c r="I2" s="227"/>
      <c r="J2" s="227"/>
      <c r="K2" s="259"/>
      <c r="L2" s="221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22"/>
      <c r="X2" s="223">
        <v>0.8</v>
      </c>
      <c r="Y2" s="224"/>
      <c r="Z2" s="216">
        <v>0.8</v>
      </c>
      <c r="AA2" s="217"/>
      <c r="AB2" s="218"/>
      <c r="AC2" s="229"/>
      <c r="AD2" s="257"/>
      <c r="AE2" s="253"/>
      <c r="AF2" s="242"/>
      <c r="AG2" s="243"/>
      <c r="AH2" s="243"/>
      <c r="AI2" s="243"/>
      <c r="AJ2" s="243"/>
      <c r="AK2" s="244"/>
      <c r="AL2" s="221" t="s">
        <v>72</v>
      </c>
      <c r="AM2" s="245"/>
      <c r="AN2" s="222"/>
      <c r="AO2" s="249" t="s">
        <v>91</v>
      </c>
      <c r="AP2" s="251" t="s">
        <v>92</v>
      </c>
    </row>
    <row r="3" spans="1:42" ht="61.5" customHeight="1" thickBot="1" x14ac:dyDescent="0.25">
      <c r="A3" s="219"/>
      <c r="B3" s="211"/>
      <c r="C3" s="179"/>
      <c r="D3" s="232"/>
      <c r="E3" s="233"/>
      <c r="F3" s="229"/>
      <c r="G3" s="225"/>
      <c r="H3" s="227"/>
      <c r="I3" s="227"/>
      <c r="J3" s="227"/>
      <c r="K3" s="259"/>
      <c r="L3" s="246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8"/>
      <c r="X3" s="261" t="s">
        <v>74</v>
      </c>
      <c r="Y3" s="234" t="s">
        <v>89</v>
      </c>
      <c r="Z3" s="255" t="s">
        <v>38</v>
      </c>
      <c r="AA3" s="255" t="s">
        <v>82</v>
      </c>
      <c r="AB3" s="255" t="s">
        <v>87</v>
      </c>
      <c r="AC3" s="229"/>
      <c r="AD3" s="257"/>
      <c r="AE3" s="253"/>
      <c r="AF3" s="223" t="s">
        <v>93</v>
      </c>
      <c r="AG3" s="224"/>
      <c r="AH3" s="223" t="s">
        <v>85</v>
      </c>
      <c r="AI3" s="224"/>
      <c r="AJ3" s="223" t="s">
        <v>88</v>
      </c>
      <c r="AK3" s="224"/>
      <c r="AL3" s="246"/>
      <c r="AM3" s="247"/>
      <c r="AN3" s="248"/>
      <c r="AO3" s="249"/>
      <c r="AP3" s="251"/>
    </row>
    <row r="4" spans="1:42" ht="78.75" customHeight="1" thickBot="1" x14ac:dyDescent="0.25">
      <c r="A4" s="220"/>
      <c r="B4" s="212"/>
      <c r="C4" s="231"/>
      <c r="D4" s="14" t="s">
        <v>52</v>
      </c>
      <c r="E4" s="12" t="s">
        <v>35</v>
      </c>
      <c r="F4" s="230"/>
      <c r="G4" s="226"/>
      <c r="H4" s="228"/>
      <c r="I4" s="228"/>
      <c r="J4" s="228"/>
      <c r="K4" s="260"/>
      <c r="L4" s="118" t="s">
        <v>40</v>
      </c>
      <c r="M4" s="56" t="s">
        <v>41</v>
      </c>
      <c r="N4" s="57" t="s">
        <v>42</v>
      </c>
      <c r="O4" s="55" t="s">
        <v>43</v>
      </c>
      <c r="P4" s="56" t="s">
        <v>44</v>
      </c>
      <c r="Q4" s="56" t="s">
        <v>45</v>
      </c>
      <c r="R4" s="56" t="s">
        <v>46</v>
      </c>
      <c r="S4" s="56" t="s">
        <v>47</v>
      </c>
      <c r="T4" s="56" t="s">
        <v>48</v>
      </c>
      <c r="U4" s="56" t="s">
        <v>49</v>
      </c>
      <c r="V4" s="56" t="s">
        <v>50</v>
      </c>
      <c r="W4" s="58" t="s">
        <v>51</v>
      </c>
      <c r="X4" s="262"/>
      <c r="Y4" s="235"/>
      <c r="Z4" s="230"/>
      <c r="AA4" s="230"/>
      <c r="AB4" s="230"/>
      <c r="AC4" s="230"/>
      <c r="AD4" s="258"/>
      <c r="AE4" s="254"/>
      <c r="AF4" s="46" t="s">
        <v>134</v>
      </c>
      <c r="AG4" s="47" t="s">
        <v>135</v>
      </c>
      <c r="AH4" s="46" t="s">
        <v>134</v>
      </c>
      <c r="AI4" s="47" t="s">
        <v>135</v>
      </c>
      <c r="AJ4" s="46" t="s">
        <v>134</v>
      </c>
      <c r="AK4" s="47" t="s">
        <v>135</v>
      </c>
      <c r="AL4" s="34" t="s">
        <v>52</v>
      </c>
      <c r="AM4" s="35" t="s">
        <v>35</v>
      </c>
      <c r="AN4" s="67" t="s">
        <v>73</v>
      </c>
      <c r="AO4" s="250"/>
      <c r="AP4" s="252"/>
    </row>
    <row r="5" spans="1:42" s="84" customFormat="1" ht="15.75" customHeight="1" x14ac:dyDescent="0.2">
      <c r="A5" s="97" t="s">
        <v>111</v>
      </c>
      <c r="B5" s="97" t="s">
        <v>0</v>
      </c>
      <c r="C5" s="98" t="s">
        <v>64</v>
      </c>
      <c r="D5" s="99">
        <v>454475</v>
      </c>
      <c r="E5" s="89">
        <v>284560</v>
      </c>
      <c r="F5" s="97">
        <v>2</v>
      </c>
      <c r="G5" s="100" t="s">
        <v>83</v>
      </c>
      <c r="H5" s="101" t="s">
        <v>35</v>
      </c>
      <c r="I5" s="101">
        <v>0</v>
      </c>
      <c r="J5" s="101">
        <v>4.2</v>
      </c>
      <c r="K5" s="115" t="s">
        <v>35</v>
      </c>
      <c r="L5" s="119">
        <f>IF(ISNUMBER('(01)'!$J10)=TRUE,'(01)'!$J10,"")</f>
        <v>54</v>
      </c>
      <c r="M5" s="90">
        <f>IF(ISNUMBER('(02)'!$J10)=TRUE,'(02)'!$J10,"")</f>
        <v>48</v>
      </c>
      <c r="N5" s="90">
        <f>IF(ISNUMBER('(03)'!$J10)=TRUE,'(03)'!$J10,"")</f>
        <v>57</v>
      </c>
      <c r="O5" s="90">
        <f>IF(ISNUMBER('(04)'!$J10)=TRUE,'(04)'!$J10,"")</f>
        <v>47</v>
      </c>
      <c r="P5" s="91">
        <f>IF(ISNUMBER('(05)'!$J10)=TRUE,'(05)'!$J10,"")</f>
        <v>60</v>
      </c>
      <c r="Q5" s="91">
        <f>IF(ISNUMBER('(06)'!$J10)=TRUE,'(06)'!$J10,"")</f>
        <v>48</v>
      </c>
      <c r="R5" s="91">
        <f>IF(ISNUMBER('(07)'!$J10)=TRUE,'(07)'!$J10,"")</f>
        <v>49</v>
      </c>
      <c r="S5" s="91">
        <f>IF(ISNUMBER('(08)'!$J10)=TRUE,'(08)'!$J10,"")</f>
        <v>54</v>
      </c>
      <c r="T5" s="91">
        <f>IF(ISNUMBER('(09)'!$J10)=TRUE,'(09)'!$J10,"")</f>
        <v>35</v>
      </c>
      <c r="U5" s="91">
        <f>IF(ISNUMBER('(10)'!$J10)=TRUE,'(10)'!$J10,"")</f>
        <v>47</v>
      </c>
      <c r="V5" s="91">
        <f>IF(ISNUMBER('(11)'!$J10)=TRUE,'(11)'!$J10,"")</f>
        <v>51</v>
      </c>
      <c r="W5" s="92">
        <f>IF(ISNUMBER('(12)'!$J10)=TRUE,'(12)'!$J10,"")</f>
        <v>47</v>
      </c>
      <c r="X5" s="102">
        <f>AVERAGE(L5:W5)</f>
        <v>49.75</v>
      </c>
      <c r="Y5" s="102">
        <f t="shared" ref="Y5:Y22" si="0">X5*$X$2</f>
        <v>39.800000000000004</v>
      </c>
      <c r="Z5" s="102">
        <f>STDEV(L5:W5)</f>
        <v>6.3407054382415096</v>
      </c>
      <c r="AA5" s="103">
        <v>12</v>
      </c>
      <c r="AB5" s="104">
        <f>COUNT(L5:W5)</f>
        <v>12</v>
      </c>
      <c r="AC5" s="105">
        <f t="shared" ref="AC5:AC20" si="1">CONFIDENCE(1-$Z$2, Z5, AB5)</f>
        <v>2.3457571064099492</v>
      </c>
      <c r="AD5" s="106">
        <f>AB5/AA5</f>
        <v>1</v>
      </c>
      <c r="AE5" s="107">
        <f>AB5/12</f>
        <v>1</v>
      </c>
      <c r="AF5" s="108">
        <f>IF($AE5&gt;0.749,AVERAGE(L5:U5),"")</f>
        <v>49.9</v>
      </c>
      <c r="AG5" s="109">
        <f>IF($AE5&gt;0.749,AVERAGE(V5:W5),"")</f>
        <v>49</v>
      </c>
      <c r="AH5" s="110">
        <f t="shared" ref="AH5:AH20" si="2">IF($AE5&gt;0.745,$X5/AF5,"")</f>
        <v>0.99699398797595196</v>
      </c>
      <c r="AI5" s="109">
        <f t="shared" ref="AI5:AI20" si="3">IF($AE5&gt;0.745,$X5/AG5,"")</f>
        <v>1.0153061224489797</v>
      </c>
      <c r="AJ5" s="110"/>
      <c r="AK5" s="109"/>
      <c r="AL5" s="111">
        <f>IF((ROUND(D5,3-1-INT(LOG10(ABS(D5))))-ROUND(D5,4-1-INT(LOG10(ABS(D5)))))&gt;500,ROUNDUP(D5,3-1-INT(LOG10(ABS(D5))))-500,ROUNDDOWN(D5,3-1-INT(LOG10(ABS(D5))))-500)</f>
        <v>453500</v>
      </c>
      <c r="AM5" s="112">
        <f>IF((ROUND(E5,4-1-INT(LOG10(ABS(E5))))-ROUND(E5,3-1-INT(LOG10(ABS(E5)))))&lt;500,ROUND(E5,3-1-INT(LOG10(ABS(E5))))-500,ROUNDDOWN(E5,3-1-INT(LOG10(ABS(E5))))-500)</f>
        <v>284500</v>
      </c>
      <c r="AN5" s="113">
        <f>SUMPRODUCT(--('background 118-no2-2010'!$B$6:$B$594=AL5),--('background 118-no2-2010'!$C$6:$C$594=AM5),('background 118-no2-2010'!$F$6:$F$594))</f>
        <v>13.751732000000001</v>
      </c>
      <c r="AO5" s="102" t="str">
        <f>IF(ISNUMBER(I5)=TRUE,IF(I5&gt;0,((Y5-AN5)/(-0.5476*LN(J5)+2.7171))*(-0.5476*LN(J5+I5)+2.7171)+AN5,""),C5)</f>
        <v/>
      </c>
      <c r="AP5" s="114"/>
    </row>
    <row r="6" spans="1:42" ht="15.75" customHeight="1" x14ac:dyDescent="0.2">
      <c r="A6" s="13" t="s">
        <v>112</v>
      </c>
      <c r="B6" s="13" t="s">
        <v>1</v>
      </c>
      <c r="C6" s="23" t="s">
        <v>65</v>
      </c>
      <c r="D6" s="15">
        <v>473418</v>
      </c>
      <c r="E6" s="16">
        <v>286956</v>
      </c>
      <c r="F6" s="13">
        <v>3</v>
      </c>
      <c r="G6" s="31" t="s">
        <v>83</v>
      </c>
      <c r="H6" s="26" t="s">
        <v>36</v>
      </c>
      <c r="I6" s="26" t="s">
        <v>66</v>
      </c>
      <c r="J6" s="26" t="s">
        <v>66</v>
      </c>
      <c r="K6" s="53" t="s">
        <v>35</v>
      </c>
      <c r="L6" s="128">
        <f>IF(ISNUMBER('(01)'!$J11)=TRUE,'(01)'!$J11,"")</f>
        <v>21</v>
      </c>
      <c r="M6" s="129">
        <f>IF(ISNUMBER('(02)'!$J11)=TRUE,'(02)'!$J11,"")</f>
        <v>24</v>
      </c>
      <c r="N6" s="129">
        <f>IF(ISNUMBER('(03)'!$J11)=TRUE,'(03)'!$J11,"")</f>
        <v>21</v>
      </c>
      <c r="O6" s="129">
        <f>IF(ISNUMBER('(04)'!$J11)=TRUE,'(04)'!$J11,"")</f>
        <v>17</v>
      </c>
      <c r="P6" s="130" t="str">
        <f>IF(ISNUMBER('(05)'!$J11)=TRUE,'(05)'!$J11,"")</f>
        <v/>
      </c>
      <c r="Q6" s="130" t="str">
        <f>IF(ISNUMBER('(06)'!$J11)=TRUE,'(06)'!$J11,"")</f>
        <v/>
      </c>
      <c r="R6" s="130" t="str">
        <f>IF(ISNUMBER('(07)'!$J11)=TRUE,'(07)'!$J11,"")</f>
        <v/>
      </c>
      <c r="S6" s="130" t="str">
        <f>IF(ISNUMBER('(08)'!$J11)=TRUE,'(08)'!$J11,"")</f>
        <v/>
      </c>
      <c r="T6" s="130" t="str">
        <f>IF(ISNUMBER('(09)'!$J11)=TRUE,'(09)'!$J11,"")</f>
        <v/>
      </c>
      <c r="U6" s="130" t="str">
        <f>IF(ISNUMBER('(10)'!$J11)=TRUE,'(10)'!$J11,"")</f>
        <v/>
      </c>
      <c r="V6" s="161"/>
      <c r="W6" s="161"/>
      <c r="X6" s="17">
        <f t="shared" ref="X6:X15" si="4">AVERAGE(L6:W6)</f>
        <v>20.75</v>
      </c>
      <c r="Y6" s="18">
        <f t="shared" si="0"/>
        <v>16.600000000000001</v>
      </c>
      <c r="Z6" s="18">
        <f>STDEV(L6:U6)</f>
        <v>2.8722813232690143</v>
      </c>
      <c r="AA6" s="40">
        <v>10</v>
      </c>
      <c r="AB6" s="19">
        <f t="shared" ref="AB6:AB15" si="5">COUNT(L6:W6)</f>
        <v>4</v>
      </c>
      <c r="AC6" s="27">
        <f t="shared" si="1"/>
        <v>1.8404883132599612</v>
      </c>
      <c r="AD6" s="61">
        <f t="shared" ref="AD6:AD20" si="6">AB6/AA6</f>
        <v>0.4</v>
      </c>
      <c r="AE6" s="62">
        <f t="shared" ref="AE6:AE15" si="7">AB6/12</f>
        <v>0.33333333333333331</v>
      </c>
      <c r="AF6" s="45" t="str">
        <f t="shared" ref="AF6:AF23" si="8">IF($AE6&gt;0.749,AVERAGE(L6:U6),"")</f>
        <v/>
      </c>
      <c r="AG6" s="44" t="str">
        <f t="shared" ref="AG6:AG23" si="9">IF($AE6&gt;0.749,AVERAGE(V6:W6),"")</f>
        <v/>
      </c>
      <c r="AH6" s="39" t="str">
        <f t="shared" si="2"/>
        <v/>
      </c>
      <c r="AI6" s="44" t="str">
        <f t="shared" si="3"/>
        <v/>
      </c>
      <c r="AJ6" s="39">
        <f>Y6*AH25</f>
        <v>16.65770229951611</v>
      </c>
      <c r="AK6" s="44"/>
      <c r="AL6" s="48">
        <f t="shared" ref="AL6:AL15" si="10">IF((ROUND(D6,3-1-INT(LOG10(ABS(D6))))-ROUND(D6,4-1-INT(LOG10(ABS(D6)))))&gt;500,ROUNDUP(D6,3-1-INT(LOG10(ABS(D6))))-500,ROUNDDOWN(D6,3-1-INT(LOG10(ABS(D6))))-500)</f>
        <v>472500</v>
      </c>
      <c r="AM6" s="38">
        <f t="shared" ref="AM6:AM15" si="11">IF((ROUND(E6,4-1-INT(LOG10(ABS(E6))))-ROUND(E6,3-1-INT(LOG10(ABS(E6)))))&lt;500,ROUND(E6,3-1-INT(LOG10(ABS(E6))))-500,ROUNDDOWN(E6,3-1-INT(LOG10(ABS(E6))))-500)</f>
        <v>286500</v>
      </c>
      <c r="AN6" s="42">
        <f>SUMPRODUCT(--('background 118-no2-2010'!$B$6:$B$594=AL6),--('background 118-no2-2010'!$C$6:$C$594=AM6),('background 118-no2-2010'!$F$6:$F$594))</f>
        <v>12.825177999999999</v>
      </c>
      <c r="AO6" s="18" t="str">
        <f t="shared" ref="AO6:AO20" si="12">IF(ISNUMBER(I6)=TRUE,IF(I6&gt;0,((Y6-AN6)/(-0.5476*LN(J6)+2.7171))*(-0.5476*LN(J6+I6)+2.7171)+AN6,""),C6)</f>
        <v>Urban background</v>
      </c>
      <c r="AP6" s="52"/>
    </row>
    <row r="7" spans="1:42" ht="15.75" customHeight="1" x14ac:dyDescent="0.2">
      <c r="A7" s="13" t="s">
        <v>113</v>
      </c>
      <c r="B7" s="13" t="s">
        <v>2</v>
      </c>
      <c r="C7" s="23" t="s">
        <v>64</v>
      </c>
      <c r="D7" s="15">
        <v>454376</v>
      </c>
      <c r="E7" s="16">
        <v>285981</v>
      </c>
      <c r="F7" s="13">
        <v>8</v>
      </c>
      <c r="G7" s="30" t="s">
        <v>83</v>
      </c>
      <c r="H7" s="26" t="s">
        <v>36</v>
      </c>
      <c r="I7" s="26">
        <v>11.1</v>
      </c>
      <c r="J7" s="26">
        <v>1.2</v>
      </c>
      <c r="K7" s="53" t="s">
        <v>35</v>
      </c>
      <c r="L7" s="128">
        <f>IF(ISNUMBER('(01)'!$J16)=TRUE,'(01)'!$J16,"")</f>
        <v>34</v>
      </c>
      <c r="M7" s="129">
        <f>IF(ISNUMBER('(02)'!$J16)=TRUE,'(02)'!$J16,"")</f>
        <v>31</v>
      </c>
      <c r="N7" s="129">
        <f>IF(ISNUMBER('(03)'!$J16)=TRUE,'(03)'!$J16,"")</f>
        <v>39</v>
      </c>
      <c r="O7" s="129">
        <f>IF(ISNUMBER('(04)'!$J16)=TRUE,'(04)'!$J16,"")</f>
        <v>22</v>
      </c>
      <c r="P7" s="130">
        <f>IF(ISNUMBER('(05)'!$J16)=TRUE,'(05)'!$J16,"")</f>
        <v>27</v>
      </c>
      <c r="Q7" s="130">
        <f>IF(ISNUMBER('(06)'!$J16)=TRUE,'(06)'!$J16,"")</f>
        <v>18</v>
      </c>
      <c r="R7" s="130">
        <f>IF(ISNUMBER('(07)'!$J16)=TRUE,'(07)'!$J16,"")</f>
        <v>22</v>
      </c>
      <c r="S7" s="130">
        <f>IF(ISNUMBER('(08)'!$J16)=TRUE,'(08)'!$J16,"")</f>
        <v>23</v>
      </c>
      <c r="T7" s="130">
        <f>IF(ISNUMBER('(09)'!$J16)=TRUE,'(09)'!$J16,"")</f>
        <v>28</v>
      </c>
      <c r="U7" s="130">
        <f>IF(ISNUMBER('(10)'!$J16)=TRUE,'(10)'!$J16,"")</f>
        <v>38</v>
      </c>
      <c r="V7" s="130">
        <f>IF(ISNUMBER('(11)'!$J16)=TRUE,'(11)'!$J16,"")</f>
        <v>41</v>
      </c>
      <c r="W7" s="131">
        <f>IF(ISNUMBER('(12)'!$J16)=TRUE,'(12)'!$J16,"")</f>
        <v>35</v>
      </c>
      <c r="X7" s="17">
        <f t="shared" si="4"/>
        <v>29.833333333333332</v>
      </c>
      <c r="Y7" s="18">
        <f t="shared" si="0"/>
        <v>23.866666666666667</v>
      </c>
      <c r="Z7" s="18">
        <f t="shared" ref="Z7:Z15" si="13">STDEV(L7:W7)</f>
        <v>7.6376261582597298</v>
      </c>
      <c r="AA7" s="40">
        <v>12</v>
      </c>
      <c r="AB7" s="19">
        <f t="shared" si="5"/>
        <v>12</v>
      </c>
      <c r="AC7" s="27">
        <f t="shared" si="1"/>
        <v>2.8255556122804202</v>
      </c>
      <c r="AD7" s="61">
        <f t="shared" si="6"/>
        <v>1</v>
      </c>
      <c r="AE7" s="62">
        <f t="shared" si="7"/>
        <v>1</v>
      </c>
      <c r="AF7" s="45">
        <f t="shared" si="8"/>
        <v>28.2</v>
      </c>
      <c r="AG7" s="44">
        <f t="shared" si="9"/>
        <v>38</v>
      </c>
      <c r="AH7" s="39">
        <f t="shared" si="2"/>
        <v>1.0579196217494089</v>
      </c>
      <c r="AI7" s="44">
        <f t="shared" si="3"/>
        <v>0.78508771929824561</v>
      </c>
      <c r="AJ7" s="39"/>
      <c r="AK7" s="44"/>
      <c r="AL7" s="48">
        <f t="shared" si="10"/>
        <v>453500</v>
      </c>
      <c r="AM7" s="38">
        <f t="shared" si="11"/>
        <v>285500</v>
      </c>
      <c r="AN7" s="42">
        <f>SUMPRODUCT(--('background 118-no2-2010'!$B$6:$B$594=AL7),--('background 118-no2-2010'!$C$6:$C$594=AM7),('background 118-no2-2010'!$F$6:$F$594))</f>
        <v>13.138278</v>
      </c>
      <c r="AO7" s="18">
        <f t="shared" si="12"/>
        <v>18.642714871557899</v>
      </c>
      <c r="AP7" s="52"/>
    </row>
    <row r="8" spans="1:42" ht="15.75" customHeight="1" x14ac:dyDescent="0.2">
      <c r="A8" s="13" t="s">
        <v>114</v>
      </c>
      <c r="B8" s="13" t="s">
        <v>3</v>
      </c>
      <c r="C8" s="23" t="s">
        <v>64</v>
      </c>
      <c r="D8" s="15">
        <v>454539</v>
      </c>
      <c r="E8" s="16">
        <v>284932</v>
      </c>
      <c r="F8" s="13">
        <v>10</v>
      </c>
      <c r="G8" s="30" t="s">
        <v>83</v>
      </c>
      <c r="H8" s="26" t="s">
        <v>36</v>
      </c>
      <c r="I8" s="26">
        <v>9</v>
      </c>
      <c r="J8" s="26">
        <v>1.3</v>
      </c>
      <c r="K8" s="53" t="s">
        <v>36</v>
      </c>
      <c r="L8" s="128">
        <f>IF(ISNUMBER('(01)'!$J18)=TRUE,'(01)'!$J18,"")</f>
        <v>54</v>
      </c>
      <c r="M8" s="129">
        <f>IF(ISNUMBER('(02)'!$J18)=TRUE,'(02)'!$J18,"")</f>
        <v>55</v>
      </c>
      <c r="N8" s="129">
        <f>IF(ISNUMBER('(03)'!$J18)=TRUE,'(03)'!$J18,"")</f>
        <v>50</v>
      </c>
      <c r="O8" s="129">
        <f>IF(ISNUMBER('(04)'!$J18)=TRUE,'(04)'!$J18,"")</f>
        <v>40</v>
      </c>
      <c r="P8" s="130">
        <f>IF(ISNUMBER('(05)'!$J18)=TRUE,'(05)'!$J18,"")</f>
        <v>47</v>
      </c>
      <c r="Q8" s="130">
        <f>IF(ISNUMBER('(06)'!$J18)=TRUE,'(06)'!$J18,"")</f>
        <v>36</v>
      </c>
      <c r="R8" s="130">
        <f>IF(ISNUMBER('(07)'!$J18)=TRUE,'(07)'!$J18,"")</f>
        <v>37</v>
      </c>
      <c r="S8" s="130">
        <f>IF(ISNUMBER('(08)'!$J18)=TRUE,'(08)'!$J18,"")</f>
        <v>35</v>
      </c>
      <c r="T8" s="130">
        <f>IF(ISNUMBER('(09)'!$J18)=TRUE,'(09)'!$J18,"")</f>
        <v>39</v>
      </c>
      <c r="U8" s="130">
        <f>IF(ISNUMBER('(10)'!$J18)=TRUE,'(10)'!$J18,"")</f>
        <v>49</v>
      </c>
      <c r="V8" s="130">
        <f>IF(ISNUMBER('(11)'!$J18)=TRUE,'(11)'!$J18,"")</f>
        <v>50</v>
      </c>
      <c r="W8" s="131">
        <f>IF(ISNUMBER('(12)'!$J18)=TRUE,'(12)'!$J18,"")</f>
        <v>45</v>
      </c>
      <c r="X8" s="17">
        <f t="shared" si="4"/>
        <v>44.75</v>
      </c>
      <c r="Y8" s="18">
        <f t="shared" si="0"/>
        <v>35.800000000000004</v>
      </c>
      <c r="Z8" s="18">
        <f t="shared" si="13"/>
        <v>7.111130839619098</v>
      </c>
      <c r="AA8" s="40">
        <v>12</v>
      </c>
      <c r="AB8" s="19">
        <f t="shared" si="5"/>
        <v>12</v>
      </c>
      <c r="AC8" s="27">
        <f t="shared" si="1"/>
        <v>2.6307775789492664</v>
      </c>
      <c r="AD8" s="61">
        <f t="shared" si="6"/>
        <v>1</v>
      </c>
      <c r="AE8" s="62">
        <f t="shared" si="7"/>
        <v>1</v>
      </c>
      <c r="AF8" s="45">
        <f t="shared" si="8"/>
        <v>44.2</v>
      </c>
      <c r="AG8" s="44">
        <f t="shared" si="9"/>
        <v>47.5</v>
      </c>
      <c r="AH8" s="39">
        <f t="shared" si="2"/>
        <v>1.0124434389140271</v>
      </c>
      <c r="AI8" s="44">
        <f t="shared" si="3"/>
        <v>0.94210526315789478</v>
      </c>
      <c r="AJ8" s="39"/>
      <c r="AK8" s="44"/>
      <c r="AL8" s="48">
        <f t="shared" si="10"/>
        <v>453500</v>
      </c>
      <c r="AM8" s="38">
        <f t="shared" si="11"/>
        <v>284500</v>
      </c>
      <c r="AN8" s="42">
        <f>SUMPRODUCT(--('background 118-no2-2010'!$B$6:$B$594=AL8),--('background 118-no2-2010'!$C$6:$C$594=AM8),('background 118-no2-2010'!$F$6:$F$594))</f>
        <v>13.751732000000001</v>
      </c>
      <c r="AO8" s="18">
        <f t="shared" si="12"/>
        <v>26.089316910235929</v>
      </c>
      <c r="AP8" s="52"/>
    </row>
    <row r="9" spans="1:42" ht="15.75" customHeight="1" x14ac:dyDescent="0.2">
      <c r="A9" s="13" t="s">
        <v>115</v>
      </c>
      <c r="B9" s="23" t="s">
        <v>4</v>
      </c>
      <c r="C9" s="23" t="s">
        <v>64</v>
      </c>
      <c r="D9" s="15">
        <v>468425</v>
      </c>
      <c r="E9" s="16">
        <v>294314</v>
      </c>
      <c r="F9" s="13">
        <v>11</v>
      </c>
      <c r="G9" s="30" t="s">
        <v>83</v>
      </c>
      <c r="H9" s="26" t="s">
        <v>36</v>
      </c>
      <c r="I9" s="26">
        <v>10.7</v>
      </c>
      <c r="J9" s="26">
        <v>1.3</v>
      </c>
      <c r="K9" s="53" t="s">
        <v>35</v>
      </c>
      <c r="L9" s="128">
        <f>IF(ISNUMBER('(01)'!$J19)=TRUE,'(01)'!$J19,"")</f>
        <v>47</v>
      </c>
      <c r="M9" s="129">
        <f>IF(ISNUMBER('(02)'!$J19)=TRUE,'(02)'!$J19,"")</f>
        <v>39</v>
      </c>
      <c r="N9" s="129">
        <f>IF(ISNUMBER('(03)'!$J19)=TRUE,'(03)'!$J19,"")</f>
        <v>38</v>
      </c>
      <c r="O9" s="129">
        <f>IF(ISNUMBER('(04)'!$J19)=TRUE,'(04)'!$J19,"")</f>
        <v>25</v>
      </c>
      <c r="P9" s="130">
        <f>IF(ISNUMBER('(05)'!$J19)=TRUE,'(05)'!$J19,"")</f>
        <v>35</v>
      </c>
      <c r="Q9" s="130">
        <f>IF(ISNUMBER('(06)'!$J19)=TRUE,'(06)'!$J19,"")</f>
        <v>27</v>
      </c>
      <c r="R9" s="130">
        <f>IF(ISNUMBER('(07)'!$J19)=TRUE,'(07)'!$J19,"")</f>
        <v>33</v>
      </c>
      <c r="S9" s="130">
        <f>IF(ISNUMBER('(08)'!$J19)=TRUE,'(08)'!$J19,"")</f>
        <v>33</v>
      </c>
      <c r="T9" s="130">
        <f>IF(ISNUMBER('(09)'!$J19)=TRUE,'(09)'!$J19,"")</f>
        <v>34</v>
      </c>
      <c r="U9" s="130">
        <f>IF(ISNUMBER('(10)'!$J19)=TRUE,'(10)'!$J19,"")</f>
        <v>38</v>
      </c>
      <c r="V9" s="130">
        <f>IF(ISNUMBER('(11)'!$J19)=TRUE,'(11)'!$J19,"")</f>
        <v>39</v>
      </c>
      <c r="W9" s="131">
        <f>IF(ISNUMBER('(12)'!$J19)=TRUE,'(12)'!$J19,"")</f>
        <v>35</v>
      </c>
      <c r="X9" s="17">
        <f t="shared" si="4"/>
        <v>35.25</v>
      </c>
      <c r="Y9" s="18">
        <f t="shared" si="0"/>
        <v>28.200000000000003</v>
      </c>
      <c r="Z9" s="18">
        <f t="shared" si="13"/>
        <v>5.7702213601780086</v>
      </c>
      <c r="AA9" s="40">
        <v>12</v>
      </c>
      <c r="AB9" s="19">
        <f t="shared" si="5"/>
        <v>12</v>
      </c>
      <c r="AC9" s="27">
        <f t="shared" si="1"/>
        <v>2.1347053404439342</v>
      </c>
      <c r="AD9" s="61">
        <f t="shared" si="6"/>
        <v>1</v>
      </c>
      <c r="AE9" s="62">
        <f t="shared" si="7"/>
        <v>1</v>
      </c>
      <c r="AF9" s="45">
        <f t="shared" si="8"/>
        <v>34.9</v>
      </c>
      <c r="AG9" s="44">
        <f t="shared" si="9"/>
        <v>37</v>
      </c>
      <c r="AH9" s="39">
        <f t="shared" si="2"/>
        <v>1.010028653295129</v>
      </c>
      <c r="AI9" s="44">
        <f t="shared" si="3"/>
        <v>0.95270270270270274</v>
      </c>
      <c r="AJ9" s="39"/>
      <c r="AK9" s="44"/>
      <c r="AL9" s="48">
        <f t="shared" si="10"/>
        <v>467500</v>
      </c>
      <c r="AM9" s="38">
        <f t="shared" si="11"/>
        <v>293500</v>
      </c>
      <c r="AN9" s="42">
        <f>SUMPRODUCT(--('background 118-no2-2010'!$B$6:$B$594=AL9),--('background 118-no2-2010'!$C$6:$C$594=AM9),('background 118-no2-2010'!$F$6:$F$594))</f>
        <v>12.741718000000001</v>
      </c>
      <c r="AO9" s="18">
        <f t="shared" si="12"/>
        <v>20.88924094280884</v>
      </c>
      <c r="AP9" s="52"/>
    </row>
    <row r="10" spans="1:42" ht="15.75" customHeight="1" x14ac:dyDescent="0.2">
      <c r="A10" s="13" t="s">
        <v>116</v>
      </c>
      <c r="B10" s="13" t="s">
        <v>5</v>
      </c>
      <c r="C10" s="23" t="s">
        <v>64</v>
      </c>
      <c r="D10" s="15">
        <v>474731</v>
      </c>
      <c r="E10" s="16">
        <v>287585</v>
      </c>
      <c r="F10" s="13">
        <v>12</v>
      </c>
      <c r="G10" s="30" t="s">
        <v>83</v>
      </c>
      <c r="H10" s="26" t="s">
        <v>36</v>
      </c>
      <c r="I10" s="26">
        <v>9</v>
      </c>
      <c r="J10" s="26">
        <v>2.8</v>
      </c>
      <c r="K10" s="53" t="s">
        <v>35</v>
      </c>
      <c r="L10" s="128">
        <f>IF(ISNUMBER('(01)'!$J20)=TRUE,'(01)'!$J20,"")</f>
        <v>29</v>
      </c>
      <c r="M10" s="129">
        <f>IF(ISNUMBER('(02)'!$J20)=TRUE,'(02)'!$J20,"")</f>
        <v>38</v>
      </c>
      <c r="N10" s="129">
        <f>IF(ISNUMBER('(03)'!$J20)=TRUE,'(03)'!$J20,"")</f>
        <v>28</v>
      </c>
      <c r="O10" s="129">
        <f>IF(ISNUMBER('(04)'!$J20)=TRUE,'(04)'!$J20,"")</f>
        <v>51</v>
      </c>
      <c r="P10" s="130">
        <f>IF(ISNUMBER('(05)'!$J20)=TRUE,'(05)'!$J20,"")</f>
        <v>28</v>
      </c>
      <c r="Q10" s="130">
        <f>IF(ISNUMBER('(06)'!$J20)=TRUE,'(06)'!$J20,"")</f>
        <v>27</v>
      </c>
      <c r="R10" s="130">
        <f>IF(ISNUMBER('(07)'!$J20)=TRUE,'(07)'!$J20,"")</f>
        <v>26</v>
      </c>
      <c r="S10" s="130">
        <f>IF(ISNUMBER('(08)'!$J20)=TRUE,'(08)'!$J20,"")</f>
        <v>29</v>
      </c>
      <c r="T10" s="132">
        <f>IF(ISNUMBER('(09)'!$J20)=TRUE,'(09)'!$J20,"")</f>
        <v>36</v>
      </c>
      <c r="U10" s="132">
        <f>IF(ISNUMBER('(10)'!$J20)=TRUE,'(10)'!$J20,"")</f>
        <v>29</v>
      </c>
      <c r="V10" s="132">
        <f>IF(ISNUMBER('(11)'!$J20)=TRUE,'(11)'!$J20,"")</f>
        <v>31</v>
      </c>
      <c r="W10" s="133">
        <f>IF(ISNUMBER('(12)'!$J20)=TRUE,'(12)'!$J20,"")</f>
        <v>34</v>
      </c>
      <c r="X10" s="17">
        <f t="shared" si="4"/>
        <v>32.166666666666664</v>
      </c>
      <c r="Y10" s="18">
        <f t="shared" si="0"/>
        <v>25.733333333333334</v>
      </c>
      <c r="Z10" s="18">
        <f t="shared" si="13"/>
        <v>6.9913366303438593</v>
      </c>
      <c r="AA10" s="40">
        <v>12</v>
      </c>
      <c r="AB10" s="19">
        <f t="shared" si="5"/>
        <v>12</v>
      </c>
      <c r="AC10" s="27">
        <f t="shared" si="1"/>
        <v>2.5864594631731639</v>
      </c>
      <c r="AD10" s="61">
        <f t="shared" si="6"/>
        <v>1</v>
      </c>
      <c r="AE10" s="62">
        <f t="shared" si="7"/>
        <v>1</v>
      </c>
      <c r="AF10" s="45">
        <f t="shared" si="8"/>
        <v>32.1</v>
      </c>
      <c r="AG10" s="44">
        <f t="shared" si="9"/>
        <v>32.5</v>
      </c>
      <c r="AH10" s="39">
        <f t="shared" si="2"/>
        <v>1.0020768431983385</v>
      </c>
      <c r="AI10" s="44">
        <f t="shared" si="3"/>
        <v>0.98974358974358967</v>
      </c>
      <c r="AJ10" s="39"/>
      <c r="AK10" s="44"/>
      <c r="AL10" s="48">
        <f t="shared" si="10"/>
        <v>473500</v>
      </c>
      <c r="AM10" s="38">
        <f t="shared" si="11"/>
        <v>287500</v>
      </c>
      <c r="AN10" s="42">
        <f>SUMPRODUCT(--('background 118-no2-2010'!$B$6:$B$594=AL10),--('background 118-no2-2010'!$C$6:$C$594=AM10),('background 118-no2-2010'!$F$6:$F$594))</f>
        <v>16.335280000000001</v>
      </c>
      <c r="AO10" s="18">
        <f t="shared" si="12"/>
        <v>22.295343258846877</v>
      </c>
      <c r="AP10" s="52"/>
    </row>
    <row r="11" spans="1:42" ht="15.75" customHeight="1" x14ac:dyDescent="0.2">
      <c r="A11" s="13" t="s">
        <v>117</v>
      </c>
      <c r="B11" s="13" t="s">
        <v>7</v>
      </c>
      <c r="C11" s="23" t="s">
        <v>64</v>
      </c>
      <c r="D11" s="15">
        <v>456810</v>
      </c>
      <c r="E11" s="16">
        <v>283652</v>
      </c>
      <c r="F11" s="13">
        <v>15</v>
      </c>
      <c r="G11" s="30" t="s">
        <v>83</v>
      </c>
      <c r="H11" s="26" t="s">
        <v>36</v>
      </c>
      <c r="I11" s="26">
        <v>12.5</v>
      </c>
      <c r="J11" s="26">
        <v>3</v>
      </c>
      <c r="K11" s="53" t="s">
        <v>35</v>
      </c>
      <c r="L11" s="128" t="str">
        <f>IF(ISNUMBER('(01)'!$J23)=TRUE,'(01)'!$J23,"")</f>
        <v/>
      </c>
      <c r="M11" s="129" t="str">
        <f>IF(ISNUMBER('(02)'!$J23)=TRUE,'(02)'!$J23,"")</f>
        <v/>
      </c>
      <c r="N11" s="129">
        <f>IF(ISNUMBER('(03)'!$J23)=TRUE,'(03)'!$J23,"")</f>
        <v>35</v>
      </c>
      <c r="O11" s="129">
        <f>IF(ISNUMBER('(04)'!$J23)=TRUE,'(04)'!$J23,"")</f>
        <v>24</v>
      </c>
      <c r="P11" s="130">
        <f>IF(ISNUMBER('(05)'!$J23)=TRUE,'(05)'!$J23,"")</f>
        <v>28</v>
      </c>
      <c r="Q11" s="130">
        <f>IF(ISNUMBER('(06)'!$J23)=TRUE,'(06)'!$J23,"")</f>
        <v>22</v>
      </c>
      <c r="R11" s="130">
        <f>IF(ISNUMBER('(07)'!$J23)=TRUE,'(07)'!$J23,"")</f>
        <v>15</v>
      </c>
      <c r="S11" s="130">
        <f>IF(ISNUMBER('(08)'!$J23)=TRUE,'(08)'!$J23,"")</f>
        <v>26</v>
      </c>
      <c r="T11" s="130">
        <f>IF(ISNUMBER('(09)'!$J23)=TRUE,'(09)'!$J23,"")</f>
        <v>26</v>
      </c>
      <c r="U11" s="130">
        <f>IF(ISNUMBER('(10)'!$J23)=TRUE,'(10)'!$J23,"")</f>
        <v>30</v>
      </c>
      <c r="V11" s="130">
        <f>IF(ISNUMBER('(11)'!$J23)=TRUE,'(11)'!$J23,"")</f>
        <v>33</v>
      </c>
      <c r="W11" s="131">
        <f>IF(ISNUMBER('(12)'!$J23)=TRUE,'(12)'!$J23,"")</f>
        <v>29</v>
      </c>
      <c r="X11" s="17">
        <f t="shared" si="4"/>
        <v>26.8</v>
      </c>
      <c r="Y11" s="18">
        <f t="shared" si="0"/>
        <v>21.44</v>
      </c>
      <c r="Z11" s="18">
        <f t="shared" si="13"/>
        <v>5.7115866641610422</v>
      </c>
      <c r="AA11" s="40">
        <v>12</v>
      </c>
      <c r="AB11" s="19">
        <f t="shared" si="5"/>
        <v>10</v>
      </c>
      <c r="AC11" s="27">
        <f t="shared" si="1"/>
        <v>2.3146901119396013</v>
      </c>
      <c r="AD11" s="61">
        <f t="shared" si="6"/>
        <v>0.83333333333333337</v>
      </c>
      <c r="AE11" s="62">
        <f t="shared" si="7"/>
        <v>0.83333333333333337</v>
      </c>
      <c r="AF11" s="45">
        <f t="shared" si="8"/>
        <v>25.75</v>
      </c>
      <c r="AG11" s="44">
        <f t="shared" si="9"/>
        <v>31</v>
      </c>
      <c r="AH11" s="39">
        <f t="shared" si="2"/>
        <v>1.0407766990291263</v>
      </c>
      <c r="AI11" s="44">
        <f t="shared" si="3"/>
        <v>0.86451612903225805</v>
      </c>
      <c r="AJ11" s="39"/>
      <c r="AK11" s="44"/>
      <c r="AL11" s="48">
        <f t="shared" si="10"/>
        <v>455500</v>
      </c>
      <c r="AM11" s="38">
        <f t="shared" si="11"/>
        <v>283500</v>
      </c>
      <c r="AN11" s="42">
        <f>SUMPRODUCT(--('background 118-no2-2010'!$B$6:$B$594=AL11),--('background 118-no2-2010'!$C$6:$C$594=AM11),('background 118-no2-2010'!$F$6:$F$594))</f>
        <v>16.202665</v>
      </c>
      <c r="AO11" s="18">
        <f t="shared" si="12"/>
        <v>19.213646284965755</v>
      </c>
      <c r="AP11" s="52"/>
    </row>
    <row r="12" spans="1:42" ht="15.75" customHeight="1" x14ac:dyDescent="0.2">
      <c r="A12" s="13" t="s">
        <v>118</v>
      </c>
      <c r="B12" s="20" t="s">
        <v>8</v>
      </c>
      <c r="C12" s="29" t="s">
        <v>64</v>
      </c>
      <c r="D12" s="21">
        <v>473373</v>
      </c>
      <c r="E12" s="22">
        <v>287231</v>
      </c>
      <c r="F12" s="13">
        <v>16</v>
      </c>
      <c r="G12" s="31" t="s">
        <v>83</v>
      </c>
      <c r="H12" s="26" t="s">
        <v>36</v>
      </c>
      <c r="I12" s="26">
        <v>2.5</v>
      </c>
      <c r="J12" s="26">
        <v>3</v>
      </c>
      <c r="K12" s="53" t="s">
        <v>35</v>
      </c>
      <c r="L12" s="128">
        <f>IF(ISNUMBER('(01)'!$J24)=TRUE,'(01)'!$J24,"")</f>
        <v>28</v>
      </c>
      <c r="M12" s="129">
        <f>IF(ISNUMBER('(02)'!$J24)=TRUE,'(02)'!$J24,"")</f>
        <v>26</v>
      </c>
      <c r="N12" s="129">
        <f>IF(ISNUMBER('(03)'!$J25)=TRUE,'(03)'!$J25,"")</f>
        <v>55</v>
      </c>
      <c r="O12" s="129">
        <f>IF(ISNUMBER('(04)'!$J24)=TRUE,'(04)'!$J24,"")</f>
        <v>29</v>
      </c>
      <c r="P12" s="130" t="str">
        <f>IF(ISNUMBER('(05)'!$J24)=TRUE,'(05)'!$J24,"")</f>
        <v/>
      </c>
      <c r="Q12" s="130">
        <f>IF(ISNUMBER('(06)'!$J24)=TRUE,'(06)'!$J24,"")</f>
        <v>26</v>
      </c>
      <c r="R12" s="130">
        <f>IF(ISNUMBER('(07)'!$J24)=TRUE,'(07)'!$J24,"")</f>
        <v>25</v>
      </c>
      <c r="S12" s="130">
        <f>IF(ISNUMBER('(08)'!$J24)=TRUE,'(08)'!$J24,"")</f>
        <v>27</v>
      </c>
      <c r="T12" s="130" t="str">
        <f>IF(ISNUMBER('(09)'!$J24)=TRUE,'(09)'!$J24,"")</f>
        <v/>
      </c>
      <c r="U12" s="130" t="str">
        <f>IF(ISNUMBER('(10)'!$J24)=TRUE,'(10)'!$J24,"")</f>
        <v/>
      </c>
      <c r="V12" s="130">
        <f>IF(ISNUMBER('(11)'!$J24)=TRUE,'(11)'!$J24,"")</f>
        <v>34</v>
      </c>
      <c r="W12" s="131" t="str">
        <f>IF(ISNUMBER('(12)'!$J24)=TRUE,'(12)'!$J24,"")</f>
        <v/>
      </c>
      <c r="X12" s="17">
        <f t="shared" si="4"/>
        <v>31.25</v>
      </c>
      <c r="Y12" s="18">
        <f t="shared" si="0"/>
        <v>25</v>
      </c>
      <c r="Z12" s="18">
        <f t="shared" si="13"/>
        <v>9.9964279334455988</v>
      </c>
      <c r="AA12" s="40">
        <v>12</v>
      </c>
      <c r="AB12" s="19">
        <f t="shared" si="5"/>
        <v>8</v>
      </c>
      <c r="AC12" s="27">
        <f t="shared" si="1"/>
        <v>4.5293505198973714</v>
      </c>
      <c r="AD12" s="61">
        <f t="shared" si="6"/>
        <v>0.66666666666666663</v>
      </c>
      <c r="AE12" s="62">
        <f t="shared" si="7"/>
        <v>0.66666666666666663</v>
      </c>
      <c r="AF12" s="45" t="str">
        <f t="shared" si="8"/>
        <v/>
      </c>
      <c r="AG12" s="44" t="str">
        <f t="shared" si="9"/>
        <v/>
      </c>
      <c r="AH12" s="39" t="str">
        <f t="shared" si="2"/>
        <v/>
      </c>
      <c r="AI12" s="44" t="str">
        <f t="shared" si="3"/>
        <v/>
      </c>
      <c r="AJ12" s="39"/>
      <c r="AK12" s="44"/>
      <c r="AL12" s="48">
        <f t="shared" si="10"/>
        <v>472500</v>
      </c>
      <c r="AM12" s="38">
        <f t="shared" si="11"/>
        <v>286500</v>
      </c>
      <c r="AN12" s="42">
        <f>SUMPRODUCT(--('background 118-no2-2010'!$B$6:$B$594=AL12),--('background 118-no2-2010'!$C$6:$C$594=AM12),('background 118-no2-2010'!$F$6:$F$594))</f>
        <v>12.825177999999999</v>
      </c>
      <c r="AO12" s="18">
        <f t="shared" si="12"/>
        <v>23.08978176541833</v>
      </c>
      <c r="AP12" s="52"/>
    </row>
    <row r="13" spans="1:42" s="84" customFormat="1" ht="15.75" customHeight="1" x14ac:dyDescent="0.2">
      <c r="A13" s="69" t="s">
        <v>119</v>
      </c>
      <c r="B13" s="69" t="s">
        <v>9</v>
      </c>
      <c r="C13" s="85" t="s">
        <v>64</v>
      </c>
      <c r="D13" s="86">
        <v>454443</v>
      </c>
      <c r="E13" s="87">
        <v>284348</v>
      </c>
      <c r="F13" s="69">
        <v>17</v>
      </c>
      <c r="G13" s="71" t="s">
        <v>83</v>
      </c>
      <c r="H13" s="88" t="s">
        <v>35</v>
      </c>
      <c r="I13" s="88">
        <v>0</v>
      </c>
      <c r="J13" s="88">
        <v>3</v>
      </c>
      <c r="K13" s="115" t="s">
        <v>35</v>
      </c>
      <c r="L13" s="134">
        <f>IF(ISNUMBER('(01)'!$J25)=TRUE,'(01)'!$J25,"")</f>
        <v>52</v>
      </c>
      <c r="M13" s="135">
        <f>IF(ISNUMBER('(02)'!$J25)=TRUE,'(02)'!$J25,"")</f>
        <v>46</v>
      </c>
      <c r="N13" s="135">
        <f>IF(ISNUMBER('(03)'!$J25)=TRUE,'(03)'!$J25,"")</f>
        <v>55</v>
      </c>
      <c r="O13" s="135">
        <f>IF(ISNUMBER('(04)'!$J25)=TRUE,'(04)'!$J25,"")</f>
        <v>53</v>
      </c>
      <c r="P13" s="136">
        <f>IF(ISNUMBER('(05)'!$J25)=TRUE,'(05)'!$J25,"")</f>
        <v>49</v>
      </c>
      <c r="Q13" s="136">
        <f>IF(ISNUMBER('(06)'!$J25)=TRUE,'(06)'!$J25,"")</f>
        <v>50</v>
      </c>
      <c r="R13" s="136">
        <f>IF(ISNUMBER('(07)'!$J25)=TRUE,'(07)'!$J25,"")</f>
        <v>41</v>
      </c>
      <c r="S13" s="136" t="str">
        <f>IF(ISNUMBER('(08)'!$J25)=TRUE,'(08)'!$J25,"")</f>
        <v/>
      </c>
      <c r="T13" s="136">
        <f>IF(ISNUMBER('(09)'!$J25)=TRUE,'(09)'!$J25,"")</f>
        <v>61</v>
      </c>
      <c r="U13" s="136">
        <f>IF(ISNUMBER('(10)'!$J25)=TRUE,'(10)'!$J25,"")</f>
        <v>44</v>
      </c>
      <c r="V13" s="136">
        <f>IF(ISNUMBER('(11)'!$J25)=TRUE,'(11)'!$J25,"")</f>
        <v>46</v>
      </c>
      <c r="W13" s="137">
        <f>IF(ISNUMBER('(12)'!$J25)=TRUE,'(12)'!$J25,"")</f>
        <v>42</v>
      </c>
      <c r="X13" s="83">
        <f t="shared" si="4"/>
        <v>49</v>
      </c>
      <c r="Y13" s="73">
        <f t="shared" si="0"/>
        <v>39.200000000000003</v>
      </c>
      <c r="Z13" s="73">
        <f t="shared" si="13"/>
        <v>6.0166435825965294</v>
      </c>
      <c r="AA13" s="74">
        <v>12</v>
      </c>
      <c r="AB13" s="93">
        <f t="shared" si="5"/>
        <v>11</v>
      </c>
      <c r="AC13" s="94">
        <f t="shared" si="1"/>
        <v>2.3248451332278099</v>
      </c>
      <c r="AD13" s="95">
        <f t="shared" si="6"/>
        <v>0.91666666666666663</v>
      </c>
      <c r="AE13" s="76">
        <f t="shared" si="7"/>
        <v>0.91666666666666663</v>
      </c>
      <c r="AF13" s="77">
        <f t="shared" si="8"/>
        <v>50.111111111111114</v>
      </c>
      <c r="AG13" s="78">
        <f t="shared" si="9"/>
        <v>44</v>
      </c>
      <c r="AH13" s="79">
        <f t="shared" si="2"/>
        <v>0.97782705099778267</v>
      </c>
      <c r="AI13" s="78">
        <f t="shared" si="3"/>
        <v>1.1136363636363635</v>
      </c>
      <c r="AJ13" s="79"/>
      <c r="AK13" s="78"/>
      <c r="AL13" s="80">
        <f t="shared" si="10"/>
        <v>453500</v>
      </c>
      <c r="AM13" s="81">
        <f t="shared" si="11"/>
        <v>283500</v>
      </c>
      <c r="AN13" s="82">
        <f>SUMPRODUCT(--('background 118-no2-2010'!$B$6:$B$594=AL13),--('background 118-no2-2010'!$C$6:$C$594=AM13),('background 118-no2-2010'!$F$6:$F$594))</f>
        <v>13.238200000000001</v>
      </c>
      <c r="AO13" s="73" t="str">
        <f t="shared" si="12"/>
        <v/>
      </c>
      <c r="AP13" s="96"/>
    </row>
    <row r="14" spans="1:42" ht="15.75" customHeight="1" x14ac:dyDescent="0.2">
      <c r="A14" s="13" t="s">
        <v>120</v>
      </c>
      <c r="B14" s="13" t="s">
        <v>12</v>
      </c>
      <c r="C14" s="23" t="s">
        <v>64</v>
      </c>
      <c r="D14" s="24">
        <v>467739</v>
      </c>
      <c r="E14" s="25">
        <v>294611</v>
      </c>
      <c r="F14" s="13">
        <v>14</v>
      </c>
      <c r="G14" s="30" t="s">
        <v>83</v>
      </c>
      <c r="H14" s="26" t="s">
        <v>36</v>
      </c>
      <c r="I14" s="26">
        <v>4.4000000000000004</v>
      </c>
      <c r="J14" s="26">
        <v>2.6</v>
      </c>
      <c r="K14" s="53" t="s">
        <v>35</v>
      </c>
      <c r="L14" s="128">
        <f>IF(ISNUMBER('(01)'!$J22)=TRUE,'(01)'!$J22,"")</f>
        <v>29</v>
      </c>
      <c r="M14" s="129">
        <f>IF(ISNUMBER('(02)'!$J22)=TRUE,'(02)'!$J22,"")</f>
        <v>29</v>
      </c>
      <c r="N14" s="129">
        <f>IF(ISNUMBER('(03)'!$J22)=TRUE,'(03)'!$J22,"")</f>
        <v>30</v>
      </c>
      <c r="O14" s="129">
        <f>IF(ISNUMBER('(04)'!$J22)=TRUE,'(04)'!$J22,"")</f>
        <v>25</v>
      </c>
      <c r="P14" s="130">
        <f>IF(ISNUMBER('(05)'!$J22)=TRUE,'(05)'!$J22,"")</f>
        <v>25</v>
      </c>
      <c r="Q14" s="130">
        <f>IF(ISNUMBER('(06)'!$J22)=TRUE,'(06)'!$J22,"")</f>
        <v>21</v>
      </c>
      <c r="R14" s="130">
        <f>IF(ISNUMBER('(07)'!$J22)=TRUE,'(07)'!$J22,"")</f>
        <v>24</v>
      </c>
      <c r="S14" s="130">
        <f>IF(ISNUMBER('(08)'!$J22)=TRUE,'(08)'!$J22,"")</f>
        <v>28</v>
      </c>
      <c r="T14" s="130">
        <f>IF(ISNUMBER('(09)'!$J22)=TRUE,'(09)'!$J22,"")</f>
        <v>27</v>
      </c>
      <c r="U14" s="130">
        <f>IF(ISNUMBER('(10)'!$J22)=TRUE,'(10)'!$J22,"")</f>
        <v>24</v>
      </c>
      <c r="V14" s="130">
        <f>IF(ISNUMBER('(11)'!$J22)=TRUE,'(11)'!$J22,"")</f>
        <v>27</v>
      </c>
      <c r="W14" s="131">
        <f>IF(ISNUMBER('(12)'!$J22)=TRUE,'(12)'!$J22,"")</f>
        <v>25</v>
      </c>
      <c r="X14" s="17">
        <f t="shared" si="4"/>
        <v>26.166666666666668</v>
      </c>
      <c r="Y14" s="18">
        <f t="shared" si="0"/>
        <v>20.933333333333337</v>
      </c>
      <c r="Z14" s="18">
        <f t="shared" si="13"/>
        <v>2.6227443411030134</v>
      </c>
      <c r="AA14" s="40">
        <v>12</v>
      </c>
      <c r="AB14" s="19">
        <f t="shared" si="5"/>
        <v>12</v>
      </c>
      <c r="AC14" s="27">
        <f t="shared" si="1"/>
        <v>0.97028969983900049</v>
      </c>
      <c r="AD14" s="61">
        <f t="shared" si="6"/>
        <v>1</v>
      </c>
      <c r="AE14" s="62">
        <f t="shared" si="7"/>
        <v>1</v>
      </c>
      <c r="AF14" s="45">
        <f t="shared" si="8"/>
        <v>26.2</v>
      </c>
      <c r="AG14" s="44">
        <f t="shared" si="9"/>
        <v>26</v>
      </c>
      <c r="AH14" s="39">
        <f t="shared" si="2"/>
        <v>0.99872773536895687</v>
      </c>
      <c r="AI14" s="44">
        <f t="shared" si="3"/>
        <v>1.0064102564102564</v>
      </c>
      <c r="AJ14" s="39"/>
      <c r="AK14" s="44"/>
      <c r="AL14" s="48">
        <f t="shared" si="10"/>
        <v>466500</v>
      </c>
      <c r="AM14" s="38">
        <f t="shared" si="11"/>
        <v>294500</v>
      </c>
      <c r="AN14" s="42">
        <f>SUMPRODUCT(--('background 118-no2-2010'!$B$6:$B$594=AL14),--('background 118-no2-2010'!$C$6:$C$594=AM14),('background 118-no2-2010'!$F$6:$F$594))</f>
        <v>12.837258</v>
      </c>
      <c r="AO14" s="18">
        <f t="shared" si="12"/>
        <v>18.931910956966043</v>
      </c>
      <c r="AP14" s="52"/>
    </row>
    <row r="15" spans="1:42" ht="15.75" customHeight="1" x14ac:dyDescent="0.2">
      <c r="A15" s="33" t="s">
        <v>121</v>
      </c>
      <c r="B15" s="13" t="s">
        <v>15</v>
      </c>
      <c r="C15" s="13" t="s">
        <v>64</v>
      </c>
      <c r="D15" s="36">
        <v>454533</v>
      </c>
      <c r="E15" s="33">
        <v>284872</v>
      </c>
      <c r="F15" s="13">
        <v>9</v>
      </c>
      <c r="G15" s="30" t="s">
        <v>83</v>
      </c>
      <c r="H15" s="32" t="s">
        <v>36</v>
      </c>
      <c r="I15" s="32">
        <v>0</v>
      </c>
      <c r="J15" s="32">
        <v>13.5</v>
      </c>
      <c r="K15" s="116" t="s">
        <v>35</v>
      </c>
      <c r="L15" s="128">
        <f>IF(ISNUMBER('(01)'!$J17)=TRUE,'(01)'!$J17,"")</f>
        <v>27</v>
      </c>
      <c r="M15" s="130">
        <f>IF(ISNUMBER('(02)'!$J17)=TRUE,'(02)'!$J17,"")</f>
        <v>30</v>
      </c>
      <c r="N15" s="130">
        <f>IF(ISNUMBER('(03)'!$J17)=TRUE,'(03)'!$J17,"")</f>
        <v>28</v>
      </c>
      <c r="O15" s="130">
        <f>IF(ISNUMBER('(04)'!$J17)=TRUE,'(04)'!$J17,"")</f>
        <v>24</v>
      </c>
      <c r="P15" s="130">
        <f>IF(ISNUMBER('(05)'!$J17)=TRUE,'(05)'!$J17,"")</f>
        <v>25</v>
      </c>
      <c r="Q15" s="130">
        <f>IF(ISNUMBER('(06)'!$J17)=TRUE,'(06)'!$J17,"")</f>
        <v>21</v>
      </c>
      <c r="R15" s="130">
        <f>IF(ISNUMBER('(07)'!$J17)=TRUE,'(07)'!$J17,"")</f>
        <v>21</v>
      </c>
      <c r="S15" s="130">
        <f>IF(ISNUMBER('(08)'!$J17)=TRUE,'(08)'!$J17,"")</f>
        <v>22</v>
      </c>
      <c r="T15" s="130">
        <f>IF(ISNUMBER('(09)'!$J17)=TRUE,'(09)'!$J17,"")</f>
        <v>25</v>
      </c>
      <c r="U15" s="130">
        <f>IF(ISNUMBER('(10)'!$J17)=TRUE,'(10)'!$J17,"")</f>
        <v>25</v>
      </c>
      <c r="V15" s="130">
        <f>IF(ISNUMBER('(11)'!$J17)=TRUE,'(11)'!$J17,"")</f>
        <v>27</v>
      </c>
      <c r="W15" s="131">
        <f>IF(ISNUMBER('(12)'!$J17)=TRUE,'(12)'!$J17,"")</f>
        <v>24</v>
      </c>
      <c r="X15" s="18">
        <f t="shared" si="4"/>
        <v>24.916666666666668</v>
      </c>
      <c r="Y15" s="18">
        <f t="shared" si="0"/>
        <v>19.933333333333337</v>
      </c>
      <c r="Z15" s="18">
        <f t="shared" si="13"/>
        <v>2.7784342658585603</v>
      </c>
      <c r="AA15" s="40">
        <v>12</v>
      </c>
      <c r="AB15" s="40">
        <f t="shared" si="5"/>
        <v>12</v>
      </c>
      <c r="AC15" s="41">
        <f t="shared" si="1"/>
        <v>1.0278875098853602</v>
      </c>
      <c r="AD15" s="62">
        <f t="shared" si="6"/>
        <v>1</v>
      </c>
      <c r="AE15" s="62">
        <f t="shared" si="7"/>
        <v>1</v>
      </c>
      <c r="AF15" s="45">
        <f t="shared" si="8"/>
        <v>24.8</v>
      </c>
      <c r="AG15" s="44">
        <f t="shared" si="9"/>
        <v>25.5</v>
      </c>
      <c r="AH15" s="39">
        <f t="shared" si="2"/>
        <v>1.0047043010752688</v>
      </c>
      <c r="AI15" s="44">
        <f t="shared" si="3"/>
        <v>0.97712418300653603</v>
      </c>
      <c r="AJ15" s="39"/>
      <c r="AK15" s="44"/>
      <c r="AL15" s="48">
        <f t="shared" si="10"/>
        <v>453500</v>
      </c>
      <c r="AM15" s="38">
        <f t="shared" si="11"/>
        <v>284500</v>
      </c>
      <c r="AN15" s="42">
        <f>SUMPRODUCT(--('background 118-no2-2010'!$B$6:$B$594=AL15),--('background 118-no2-2010'!$C$6:$C$594=AM15),('background 118-no2-2010'!$F$6:$F$594))</f>
        <v>13.751732000000001</v>
      </c>
      <c r="AO15" s="18" t="str">
        <f t="shared" si="12"/>
        <v/>
      </c>
      <c r="AP15" s="52"/>
    </row>
    <row r="16" spans="1:42" s="84" customFormat="1" ht="15.75" customHeight="1" x14ac:dyDescent="0.2">
      <c r="A16" s="68" t="s">
        <v>122</v>
      </c>
      <c r="B16" s="69" t="str">
        <f>'(09)'!B9</f>
        <v>6 The Terrace Rugby Road</v>
      </c>
      <c r="C16" s="69" t="s">
        <v>64</v>
      </c>
      <c r="D16" s="70">
        <v>454428</v>
      </c>
      <c r="E16" s="68">
        <v>284274</v>
      </c>
      <c r="F16" s="69">
        <v>1</v>
      </c>
      <c r="G16" s="71" t="s">
        <v>83</v>
      </c>
      <c r="H16" s="72" t="s">
        <v>35</v>
      </c>
      <c r="I16" s="72">
        <v>0</v>
      </c>
      <c r="J16" s="72">
        <v>2.5</v>
      </c>
      <c r="K16" s="117" t="s">
        <v>35</v>
      </c>
      <c r="L16" s="134">
        <f>IF(ISNUMBER('(01)'!$J9)=TRUE,'(01)'!$J9,"")</f>
        <v>44</v>
      </c>
      <c r="M16" s="136" t="str">
        <f>IF(ISNUMBER('(02)'!$J9)=TRUE,'(02)'!$J9,"")</f>
        <v/>
      </c>
      <c r="N16" s="136">
        <f>IF(ISNUMBER('(03)'!$J9)=TRUE,'(03)'!$J9,"")</f>
        <v>45</v>
      </c>
      <c r="O16" s="136">
        <f>IF(ISNUMBER('(04)'!$J9)=TRUE,'(04)'!$J9,"")</f>
        <v>34</v>
      </c>
      <c r="P16" s="136">
        <f>IF(ISNUMBER('(05)'!$J9)=TRUE,'(05)'!$J9,"")</f>
        <v>36</v>
      </c>
      <c r="Q16" s="136">
        <f>IF(ISNUMBER('(06)'!$J9)=TRUE,'(06)'!$J9,"")</f>
        <v>29</v>
      </c>
      <c r="R16" s="136">
        <f>IF(ISNUMBER('(07)'!$J9)=TRUE,'(07)'!$J9,"")</f>
        <v>33</v>
      </c>
      <c r="S16" s="136">
        <f>IF(ISNUMBER('(08)'!$J9)=TRUE,'(08)'!$J9,"")</f>
        <v>33</v>
      </c>
      <c r="T16" s="136"/>
      <c r="U16" s="136">
        <f>IF(ISNUMBER('(10)'!$J9)=TRUE,'(10)'!$J9,"")</f>
        <v>31</v>
      </c>
      <c r="V16" s="136">
        <f>IF(ISNUMBER('(11)'!$J9)=TRUE,'(11)'!$J9,"")</f>
        <v>34</v>
      </c>
      <c r="W16" s="137">
        <f>IF(ISNUMBER('(12)'!$J9)=TRUE,'(12)'!$J9,"")</f>
        <v>26</v>
      </c>
      <c r="X16" s="73">
        <f t="shared" ref="X16:X21" si="14">AVERAGE(L16:W16)</f>
        <v>34.5</v>
      </c>
      <c r="Y16" s="73">
        <f t="shared" si="0"/>
        <v>27.6</v>
      </c>
      <c r="Z16" s="73">
        <f t="shared" ref="Z16:Z21" si="15">STDEV(L16:W16)</f>
        <v>5.9860949986893237</v>
      </c>
      <c r="AA16" s="74">
        <v>12</v>
      </c>
      <c r="AB16" s="74">
        <f t="shared" ref="AB16:AB21" si="16">COUNT(L16:W16)</f>
        <v>10</v>
      </c>
      <c r="AC16" s="75">
        <f t="shared" si="1"/>
        <v>2.4259379603815461</v>
      </c>
      <c r="AD16" s="76">
        <f t="shared" si="6"/>
        <v>0.83333333333333337</v>
      </c>
      <c r="AE16" s="76">
        <f t="shared" ref="AE16:AE21" si="17">AB16/12</f>
        <v>0.83333333333333337</v>
      </c>
      <c r="AF16" s="77">
        <f t="shared" si="8"/>
        <v>35.625</v>
      </c>
      <c r="AG16" s="78">
        <f t="shared" si="9"/>
        <v>30</v>
      </c>
      <c r="AH16" s="79">
        <f t="shared" si="2"/>
        <v>0.96842105263157896</v>
      </c>
      <c r="AI16" s="78">
        <f t="shared" si="3"/>
        <v>1.1499999999999999</v>
      </c>
      <c r="AJ16" s="79"/>
      <c r="AK16" s="78"/>
      <c r="AL16" s="80">
        <f t="shared" ref="AL16:AL21" si="18">IF((ROUND(D16,3-1-INT(LOG10(ABS(D16))))-ROUND(D16,4-1-INT(LOG10(ABS(D16)))))&gt;500,ROUNDUP(D16,3-1-INT(LOG10(ABS(D16))))-500,ROUNDDOWN(D16,3-1-INT(LOG10(ABS(D16))))-500)</f>
        <v>453500</v>
      </c>
      <c r="AM16" s="81">
        <f t="shared" ref="AM16:AM21" si="19">IF((ROUND(E16,4-1-INT(LOG10(ABS(E16))))-ROUND(E16,3-1-INT(LOG10(ABS(E16)))))&lt;500,ROUND(E16,3-1-INT(LOG10(ABS(E16))))-500,ROUNDDOWN(E16,3-1-INT(LOG10(ABS(E16))))-500)</f>
        <v>283500</v>
      </c>
      <c r="AN16" s="82">
        <f>SUMPRODUCT(--('background 118-no2-2010'!$B$6:$B$594=AL16),--('background 118-no2-2010'!$C$6:$C$594=AM16),('background 118-no2-2010'!$F$6:$F$594))</f>
        <v>13.238200000000001</v>
      </c>
      <c r="AO16" s="83" t="str">
        <f t="shared" si="12"/>
        <v/>
      </c>
      <c r="AP16" s="73"/>
    </row>
    <row r="17" spans="1:42" s="84" customFormat="1" ht="15.75" customHeight="1" x14ac:dyDescent="0.2">
      <c r="A17" s="68" t="s">
        <v>123</v>
      </c>
      <c r="B17" s="69" t="str">
        <f>'(09)'!B12</f>
        <v>regent court</v>
      </c>
      <c r="C17" s="69" t="s">
        <v>64</v>
      </c>
      <c r="D17" s="70">
        <v>454410</v>
      </c>
      <c r="E17" s="68">
        <v>284326</v>
      </c>
      <c r="F17" s="69">
        <v>4</v>
      </c>
      <c r="G17" s="71" t="s">
        <v>83</v>
      </c>
      <c r="H17" s="72" t="s">
        <v>35</v>
      </c>
      <c r="I17" s="72">
        <v>2</v>
      </c>
      <c r="J17" s="72">
        <v>1</v>
      </c>
      <c r="K17" s="117" t="s">
        <v>35</v>
      </c>
      <c r="L17" s="134">
        <f>IF(ISNUMBER('(01)'!$J12)=TRUE,'(01)'!$J12,"")</f>
        <v>54</v>
      </c>
      <c r="M17" s="136">
        <f>IF(ISNUMBER('(02)'!$J12)=TRUE,'(02)'!$J12,"")</f>
        <v>55</v>
      </c>
      <c r="N17" s="136">
        <f>IF(ISNUMBER('(03)'!$J12)=TRUE,'(03)'!$J12,"")</f>
        <v>60</v>
      </c>
      <c r="O17" s="136">
        <f>IF(ISNUMBER('(04)'!$J12)=TRUE,'(04)'!$J12,"")</f>
        <v>46</v>
      </c>
      <c r="P17" s="136">
        <f>IF(ISNUMBER('(05)'!$J12)=TRUE,'(05)'!$J12,"")</f>
        <v>42</v>
      </c>
      <c r="Q17" s="136">
        <f>IF(ISNUMBER('(06)'!$J12)=TRUE,'(06)'!$J12,"")</f>
        <v>37</v>
      </c>
      <c r="R17" s="136">
        <f>IF(ISNUMBER('(07)'!$J12)=TRUE,'(07)'!$J12,"")</f>
        <v>53</v>
      </c>
      <c r="S17" s="136">
        <f>IF(ISNUMBER('(08)'!$J12)=TRUE,'(08)'!$J12,"")</f>
        <v>52</v>
      </c>
      <c r="T17" s="136">
        <f>IF(ISNUMBER('(09)'!$J12)=TRUE,'(09)'!$J12,"")</f>
        <v>62</v>
      </c>
      <c r="U17" s="136">
        <f>IF(ISNUMBER('(10)'!$J12)=TRUE,'(10)'!$J12,"")</f>
        <v>34</v>
      </c>
      <c r="V17" s="136" t="str">
        <f>IF(ISNUMBER('(11)'!$J12)=TRUE,'(11)'!$J12,"")</f>
        <v/>
      </c>
      <c r="W17" s="137">
        <f>IF(ISNUMBER('(12)'!$J12)=TRUE,'(12)'!$J12,"")</f>
        <v>39</v>
      </c>
      <c r="X17" s="73">
        <f t="shared" si="14"/>
        <v>48.545454545454547</v>
      </c>
      <c r="Y17" s="73">
        <f t="shared" si="0"/>
        <v>38.836363636363643</v>
      </c>
      <c r="Z17" s="73">
        <f t="shared" si="15"/>
        <v>9.4906652702920251</v>
      </c>
      <c r="AA17" s="74">
        <v>12</v>
      </c>
      <c r="AB17" s="74">
        <f t="shared" si="16"/>
        <v>11</v>
      </c>
      <c r="AC17" s="75">
        <f t="shared" si="1"/>
        <v>3.6672152275323215</v>
      </c>
      <c r="AD17" s="76">
        <f t="shared" si="6"/>
        <v>0.91666666666666663</v>
      </c>
      <c r="AE17" s="76">
        <f t="shared" si="17"/>
        <v>0.91666666666666663</v>
      </c>
      <c r="AF17" s="77">
        <f t="shared" si="8"/>
        <v>49.5</v>
      </c>
      <c r="AG17" s="78">
        <f t="shared" si="9"/>
        <v>39</v>
      </c>
      <c r="AH17" s="79">
        <f t="shared" si="2"/>
        <v>0.9807162534435262</v>
      </c>
      <c r="AI17" s="78">
        <f t="shared" si="3"/>
        <v>1.2447552447552448</v>
      </c>
      <c r="AJ17" s="79"/>
      <c r="AK17" s="78"/>
      <c r="AL17" s="80">
        <f t="shared" si="18"/>
        <v>453500</v>
      </c>
      <c r="AM17" s="81">
        <f t="shared" si="19"/>
        <v>283500</v>
      </c>
      <c r="AN17" s="82">
        <f>SUMPRODUCT(--('background 118-no2-2010'!$B$6:$B$594=AL17),--('background 118-no2-2010'!$C$6:$C$594=AM17),('background 118-no2-2010'!$F$6:$F$594))</f>
        <v>13.238200000000001</v>
      </c>
      <c r="AO17" s="83">
        <f t="shared" si="12"/>
        <v>33.168608482374594</v>
      </c>
      <c r="AP17" s="73"/>
    </row>
    <row r="18" spans="1:42" s="84" customFormat="1" ht="15.75" customHeight="1" x14ac:dyDescent="0.2">
      <c r="A18" s="68" t="s">
        <v>124</v>
      </c>
      <c r="B18" s="69" t="str">
        <f>'(09)'!B13</f>
        <v>26 Market Street Lutterworth</v>
      </c>
      <c r="C18" s="69" t="s">
        <v>64</v>
      </c>
      <c r="D18" s="70">
        <v>454497</v>
      </c>
      <c r="E18" s="68">
        <v>284618</v>
      </c>
      <c r="F18" s="69">
        <v>5</v>
      </c>
      <c r="G18" s="71" t="s">
        <v>83</v>
      </c>
      <c r="H18" s="72" t="s">
        <v>35</v>
      </c>
      <c r="I18" s="72">
        <v>1.6</v>
      </c>
      <c r="J18" s="72">
        <v>4.8</v>
      </c>
      <c r="K18" s="117" t="s">
        <v>35</v>
      </c>
      <c r="L18" s="134">
        <f>IF(ISNUMBER('(01)'!$J13)=TRUE,'(01)'!$J13,"")</f>
        <v>46</v>
      </c>
      <c r="M18" s="136">
        <f>IF(ISNUMBER('(02)'!$J13)=TRUE,'(02)'!$J13,"")</f>
        <v>48</v>
      </c>
      <c r="N18" s="136">
        <f>IF(ISNUMBER('(03)'!$J13)=TRUE,'(03)'!$J13,"")</f>
        <v>41</v>
      </c>
      <c r="O18" s="136">
        <f>IF(ISNUMBER('(04)'!$J13)=TRUE,'(04)'!$J13,"")</f>
        <v>43</v>
      </c>
      <c r="P18" s="136">
        <f>IF(ISNUMBER('(05)'!$J13)=TRUE,'(05)'!$J13,"")</f>
        <v>42</v>
      </c>
      <c r="Q18" s="136">
        <f>IF(ISNUMBER('(06)'!$J13)=TRUE,'(06)'!$J13,"")</f>
        <v>37</v>
      </c>
      <c r="R18" s="136">
        <f>IF(ISNUMBER('(07)'!$J13)=TRUE,'(07)'!$J13,"")</f>
        <v>31</v>
      </c>
      <c r="S18" s="136">
        <f>IF(ISNUMBER('(08)'!$J13)=TRUE,'(08)'!$J13,"")</f>
        <v>37</v>
      </c>
      <c r="T18" s="136">
        <f>IF(ISNUMBER('(09)'!$J13)=TRUE,'(09)'!$J13,"")</f>
        <v>50</v>
      </c>
      <c r="U18" s="136">
        <f>IF(ISNUMBER('(10)'!$J13)=TRUE,'(10)'!$J13,"")</f>
        <v>47</v>
      </c>
      <c r="V18" s="136">
        <f>IF(ISNUMBER('(11)'!$J13)=TRUE,'(11)'!$J13,"")</f>
        <v>53</v>
      </c>
      <c r="W18" s="137">
        <f>IF(ISNUMBER('(12)'!$J13)=TRUE,'(12)'!$J13,"")</f>
        <v>48</v>
      </c>
      <c r="X18" s="73">
        <f t="shared" si="14"/>
        <v>43.583333333333336</v>
      </c>
      <c r="Y18" s="73">
        <f t="shared" si="0"/>
        <v>34.866666666666667</v>
      </c>
      <c r="Z18" s="73">
        <f t="shared" si="15"/>
        <v>6.3311399710742018</v>
      </c>
      <c r="AA18" s="74">
        <v>12</v>
      </c>
      <c r="AB18" s="74">
        <f t="shared" si="16"/>
        <v>12</v>
      </c>
      <c r="AC18" s="75">
        <f t="shared" si="1"/>
        <v>2.3422183420244416</v>
      </c>
      <c r="AD18" s="76">
        <f t="shared" si="6"/>
        <v>1</v>
      </c>
      <c r="AE18" s="76">
        <f t="shared" si="17"/>
        <v>1</v>
      </c>
      <c r="AF18" s="77">
        <f t="shared" si="8"/>
        <v>42.2</v>
      </c>
      <c r="AG18" s="78">
        <f t="shared" si="9"/>
        <v>50.5</v>
      </c>
      <c r="AH18" s="79">
        <f t="shared" si="2"/>
        <v>1.032780410742496</v>
      </c>
      <c r="AI18" s="78">
        <f t="shared" si="3"/>
        <v>0.8630363036303631</v>
      </c>
      <c r="AJ18" s="79"/>
      <c r="AK18" s="78"/>
      <c r="AL18" s="80">
        <f t="shared" si="18"/>
        <v>453500</v>
      </c>
      <c r="AM18" s="81">
        <f t="shared" si="19"/>
        <v>284500</v>
      </c>
      <c r="AN18" s="82">
        <f>SUMPRODUCT(--('background 118-no2-2010'!$B$6:$B$594=AL18),--('background 118-no2-2010'!$C$6:$C$594=AM18),('background 118-no2-2010'!$F$6:$F$594))</f>
        <v>13.751732000000001</v>
      </c>
      <c r="AO18" s="83">
        <f t="shared" si="12"/>
        <v>33.076510834314831</v>
      </c>
      <c r="AP18" s="73"/>
    </row>
    <row r="19" spans="1:42" s="84" customFormat="1" ht="15.75" customHeight="1" x14ac:dyDescent="0.2">
      <c r="A19" s="68" t="s">
        <v>125</v>
      </c>
      <c r="B19" s="69" t="str">
        <f>'(09)'!B21</f>
        <v>24 Rugby Road Lutterworth</v>
      </c>
      <c r="C19" s="69" t="s">
        <v>64</v>
      </c>
      <c r="D19" s="70">
        <v>454432</v>
      </c>
      <c r="E19" s="68">
        <v>284229</v>
      </c>
      <c r="F19" s="69">
        <v>13</v>
      </c>
      <c r="G19" s="71" t="s">
        <v>83</v>
      </c>
      <c r="H19" s="72" t="s">
        <v>35</v>
      </c>
      <c r="I19" s="72">
        <v>0</v>
      </c>
      <c r="J19" s="72">
        <v>2</v>
      </c>
      <c r="K19" s="117" t="s">
        <v>35</v>
      </c>
      <c r="L19" s="134">
        <f>IF(ISNUMBER('(01)'!$J21)=TRUE,'(01)'!$J21,"")</f>
        <v>67</v>
      </c>
      <c r="M19" s="136">
        <f>IF(ISNUMBER('(02)'!$J21)=TRUE,'(02)'!$J21,"")</f>
        <v>67</v>
      </c>
      <c r="N19" s="136">
        <f>IF(ISNUMBER('(03)'!$J21)=TRUE,'(03)'!$J21,"")</f>
        <v>57</v>
      </c>
      <c r="O19" s="136">
        <f>IF(ISNUMBER('(04)'!$J21)=TRUE,'(04)'!$J21,"")</f>
        <v>21</v>
      </c>
      <c r="P19" s="136">
        <f>IF(ISNUMBER('(05)'!$J21)=TRUE,'(05)'!$J21,"")</f>
        <v>55</v>
      </c>
      <c r="Q19" s="136">
        <f>IF(ISNUMBER('(06)'!$J21)=TRUE,'(06)'!$J21,"")</f>
        <v>45</v>
      </c>
      <c r="R19" s="136">
        <f>IF(ISNUMBER('(07)'!$J21)=TRUE,'(07)'!$J21,"")</f>
        <v>42</v>
      </c>
      <c r="S19" s="136">
        <f>IF(ISNUMBER('(08)'!$J21)=TRUE,'(08)'!$J21,"")</f>
        <v>48</v>
      </c>
      <c r="T19" s="136">
        <f>IF(ISNUMBER('(09)'!$J21)=TRUE,'(09)'!$J21,"")</f>
        <v>52</v>
      </c>
      <c r="U19" s="136">
        <f>IF(ISNUMBER('(10)'!$J21)=TRUE,'(10)'!$J21,"")</f>
        <v>53</v>
      </c>
      <c r="V19" s="136">
        <f>IF(ISNUMBER('(11)'!$J21)=TRUE,'(11)'!$J21,"")</f>
        <v>55</v>
      </c>
      <c r="W19" s="137">
        <f>IF(ISNUMBER('(12)'!$J21)=TRUE,'(12)'!$J21,"")</f>
        <v>48</v>
      </c>
      <c r="X19" s="73">
        <f t="shared" si="14"/>
        <v>50.833333333333336</v>
      </c>
      <c r="Y19" s="73">
        <f t="shared" si="0"/>
        <v>40.666666666666671</v>
      </c>
      <c r="Z19" s="73">
        <f t="shared" si="15"/>
        <v>12.134348941843744</v>
      </c>
      <c r="AA19" s="74">
        <v>12</v>
      </c>
      <c r="AB19" s="74">
        <f t="shared" si="16"/>
        <v>12</v>
      </c>
      <c r="AC19" s="75">
        <f t="shared" si="1"/>
        <v>4.4891275173132934</v>
      </c>
      <c r="AD19" s="76">
        <f t="shared" si="6"/>
        <v>1</v>
      </c>
      <c r="AE19" s="76">
        <f t="shared" si="17"/>
        <v>1</v>
      </c>
      <c r="AF19" s="77">
        <f t="shared" si="8"/>
        <v>50.7</v>
      </c>
      <c r="AG19" s="78">
        <f t="shared" si="9"/>
        <v>51.5</v>
      </c>
      <c r="AH19" s="79">
        <f t="shared" si="2"/>
        <v>1.0026298487836949</v>
      </c>
      <c r="AI19" s="78">
        <f t="shared" si="3"/>
        <v>0.98705501618122982</v>
      </c>
      <c r="AJ19" s="79"/>
      <c r="AK19" s="78"/>
      <c r="AL19" s="80">
        <f t="shared" si="18"/>
        <v>453500</v>
      </c>
      <c r="AM19" s="81">
        <f t="shared" si="19"/>
        <v>283500</v>
      </c>
      <c r="AN19" s="82">
        <f>SUMPRODUCT(--('background 118-no2-2010'!$B$6:$B$594=AL19),--('background 118-no2-2010'!$C$6:$C$594=AM19),('background 118-no2-2010'!$F$6:$F$594))</f>
        <v>13.238200000000001</v>
      </c>
      <c r="AO19" s="83" t="str">
        <f t="shared" si="12"/>
        <v/>
      </c>
      <c r="AP19" s="73"/>
    </row>
    <row r="20" spans="1:42" s="84" customFormat="1" ht="15.75" customHeight="1" x14ac:dyDescent="0.2">
      <c r="A20" s="68" t="s">
        <v>126</v>
      </c>
      <c r="B20" s="69" t="str">
        <f>'(09)'!B15</f>
        <v>17 Rugby road Lutterworth</v>
      </c>
      <c r="C20" s="69" t="s">
        <v>64</v>
      </c>
      <c r="D20" s="70">
        <v>454476</v>
      </c>
      <c r="E20" s="68">
        <v>284178</v>
      </c>
      <c r="F20" s="69">
        <v>7</v>
      </c>
      <c r="G20" s="71" t="s">
        <v>83</v>
      </c>
      <c r="H20" s="72" t="s">
        <v>35</v>
      </c>
      <c r="I20" s="72">
        <v>3.7</v>
      </c>
      <c r="J20" s="72">
        <v>5.2</v>
      </c>
      <c r="K20" s="117" t="s">
        <v>35</v>
      </c>
      <c r="L20" s="134">
        <f>IF(ISNUMBER('(01)'!$J15)=TRUE,'(01)'!$J15,"")</f>
        <v>44</v>
      </c>
      <c r="M20" s="136">
        <f>IF(ISNUMBER('(02)'!$J15)=TRUE,'(02)'!$J15,"")</f>
        <v>44</v>
      </c>
      <c r="N20" s="136">
        <f>IF(ISNUMBER('(03)'!$J15)=TRUE,'(03)'!$J15,"")</f>
        <v>39</v>
      </c>
      <c r="O20" s="136">
        <f>IF(ISNUMBER('(04)'!$J15)=TRUE,'(04)'!$J15,"")</f>
        <v>39</v>
      </c>
      <c r="P20" s="136">
        <f>IF(ISNUMBER('(05)'!$J15)=TRUE,'(05)'!$J15,"")</f>
        <v>43</v>
      </c>
      <c r="Q20" s="136">
        <f>IF(ISNUMBER('(06)'!$J15)=TRUE,'(06)'!$J15,"")</f>
        <v>33</v>
      </c>
      <c r="R20" s="136">
        <f>IF(ISNUMBER('(07)'!$J15)=TRUE,'(07)'!$J15,"")</f>
        <v>35</v>
      </c>
      <c r="S20" s="136">
        <f>IF(ISNUMBER('(08)'!$J15)=TRUE,'(08)'!$J15,"")</f>
        <v>35</v>
      </c>
      <c r="T20" s="136">
        <f>IF(ISNUMBER('(09)'!$J15)=TRUE,'(09)'!$J15,"")</f>
        <v>40</v>
      </c>
      <c r="U20" s="136">
        <f>IF(ISNUMBER('(10)'!$J15)=TRUE,'(10)'!$J15,"")</f>
        <v>30</v>
      </c>
      <c r="V20" s="136">
        <f>IF(ISNUMBER('(11)'!$J15)=TRUE,'(11)'!$J15,"")</f>
        <v>34</v>
      </c>
      <c r="W20" s="137">
        <f>IF(ISNUMBER('(12)'!$J15)=TRUE,'(12)'!$J15,"")</f>
        <v>31</v>
      </c>
      <c r="X20" s="73">
        <f t="shared" si="14"/>
        <v>37.25</v>
      </c>
      <c r="Y20" s="73">
        <f t="shared" si="0"/>
        <v>29.8</v>
      </c>
      <c r="Z20" s="73">
        <f t="shared" si="15"/>
        <v>4.9382551206234409</v>
      </c>
      <c r="AA20" s="74">
        <v>12</v>
      </c>
      <c r="AB20" s="74">
        <f t="shared" si="16"/>
        <v>12</v>
      </c>
      <c r="AC20" s="75">
        <f t="shared" si="1"/>
        <v>1.8269177073900429</v>
      </c>
      <c r="AD20" s="76">
        <f t="shared" si="6"/>
        <v>1</v>
      </c>
      <c r="AE20" s="76">
        <f t="shared" si="17"/>
        <v>1</v>
      </c>
      <c r="AF20" s="77">
        <f t="shared" si="8"/>
        <v>38.200000000000003</v>
      </c>
      <c r="AG20" s="78">
        <f t="shared" si="9"/>
        <v>32.5</v>
      </c>
      <c r="AH20" s="79">
        <f t="shared" si="2"/>
        <v>0.97513089005235598</v>
      </c>
      <c r="AI20" s="78">
        <f t="shared" si="3"/>
        <v>1.1461538461538461</v>
      </c>
      <c r="AJ20" s="79"/>
      <c r="AK20" s="78"/>
      <c r="AL20" s="80">
        <f t="shared" si="18"/>
        <v>453500</v>
      </c>
      <c r="AM20" s="81">
        <f t="shared" si="19"/>
        <v>283500</v>
      </c>
      <c r="AN20" s="82">
        <f>SUMPRODUCT(--('background 118-no2-2010'!$B$6:$B$594=AL20),--('background 118-no2-2010'!$C$6:$C$594=AM20),('background 118-no2-2010'!$F$6:$F$594))</f>
        <v>13.238200000000001</v>
      </c>
      <c r="AO20" s="73">
        <f t="shared" si="12"/>
        <v>27.113697565667032</v>
      </c>
      <c r="AP20" s="73"/>
    </row>
    <row r="21" spans="1:42" ht="15.75" customHeight="1" x14ac:dyDescent="0.2">
      <c r="A21" s="33" t="s">
        <v>127</v>
      </c>
      <c r="B21" s="53" t="s">
        <v>97</v>
      </c>
      <c r="C21" s="13" t="s">
        <v>64</v>
      </c>
      <c r="D21" s="36">
        <v>466535</v>
      </c>
      <c r="E21" s="33">
        <v>285545</v>
      </c>
      <c r="F21" s="13">
        <v>18</v>
      </c>
      <c r="G21" s="30" t="s">
        <v>83</v>
      </c>
      <c r="H21" s="32" t="s">
        <v>36</v>
      </c>
      <c r="I21" s="32">
        <v>1.2</v>
      </c>
      <c r="J21" s="32">
        <v>0.2</v>
      </c>
      <c r="K21" s="116" t="s">
        <v>36</v>
      </c>
      <c r="L21" s="128">
        <f>IF(ISNUMBER('(01)'!$J26)=TRUE,'(01)'!$J26,"")</f>
        <v>29</v>
      </c>
      <c r="M21" s="130">
        <f>IF(ISNUMBER('(02)'!$J26)=TRUE,'(02)'!$J26,"")</f>
        <v>29</v>
      </c>
      <c r="N21" s="130">
        <f>IF(ISNUMBER('(03)'!$J26)=TRUE,'(03)'!$J26,"")</f>
        <v>27</v>
      </c>
      <c r="O21" s="130">
        <f>IF(ISNUMBER('(04)'!$J26)=TRUE,'(04)'!$J26,"")</f>
        <v>28</v>
      </c>
      <c r="P21" s="130">
        <f>IF(ISNUMBER('(05)'!$J26)=TRUE,'(05)'!$J26,"")</f>
        <v>26</v>
      </c>
      <c r="Q21" s="130">
        <f>IF(ISNUMBER('(06)'!$J26)=TRUE,'(06)'!$J26,"")</f>
        <v>24</v>
      </c>
      <c r="R21" s="130">
        <f>IF(ISNUMBER('(07)'!$J26)=TRUE,'(07)'!$J26,"")</f>
        <v>21</v>
      </c>
      <c r="S21" s="130">
        <f>IF(ISNUMBER('(08)'!$J26)=TRUE,'(08)'!$J26,"")</f>
        <v>24</v>
      </c>
      <c r="T21" s="130">
        <f>IF(ISNUMBER('(09)'!$J26)=TRUE,'(09)'!$J26,"")</f>
        <v>33</v>
      </c>
      <c r="U21" s="130">
        <f>IF(ISNUMBER('(10)'!$J26)=TRUE,'(10)'!$J26,"")</f>
        <v>24</v>
      </c>
      <c r="V21" s="130">
        <f>IF(ISNUMBER('(11)'!$J26)=TRUE,'(11)'!$J26,"")</f>
        <v>27</v>
      </c>
      <c r="W21" s="131">
        <f>IF(ISNUMBER('(12)'!$J26)=TRUE,'(12)'!$J26,"")</f>
        <v>25</v>
      </c>
      <c r="X21" s="18">
        <f t="shared" si="14"/>
        <v>26.416666666666668</v>
      </c>
      <c r="Y21" s="18">
        <f t="shared" si="0"/>
        <v>21.133333333333336</v>
      </c>
      <c r="Z21" s="18">
        <f t="shared" si="15"/>
        <v>3.1466673086799464</v>
      </c>
      <c r="AA21" s="40">
        <v>12</v>
      </c>
      <c r="AB21" s="40">
        <f t="shared" si="16"/>
        <v>12</v>
      </c>
      <c r="AC21" s="41">
        <f>CONFIDENCE(1-$Z$2, Z21, AB21)</f>
        <v>1.164116086567639</v>
      </c>
      <c r="AD21" s="62">
        <f>AB21/AA21</f>
        <v>1</v>
      </c>
      <c r="AE21" s="62">
        <f t="shared" si="17"/>
        <v>1</v>
      </c>
      <c r="AF21" s="45">
        <f t="shared" si="8"/>
        <v>26.5</v>
      </c>
      <c r="AG21" s="44">
        <f t="shared" si="9"/>
        <v>26</v>
      </c>
      <c r="AH21" s="39">
        <f t="shared" ref="AH21:AI23" si="20">IF($AE21&gt;0.745,$X21/AF21,"")</f>
        <v>0.99685534591194969</v>
      </c>
      <c r="AI21" s="44">
        <f t="shared" si="20"/>
        <v>1.016025641025641</v>
      </c>
      <c r="AJ21" s="39"/>
      <c r="AK21" s="44"/>
      <c r="AL21" s="48">
        <f t="shared" si="18"/>
        <v>465500</v>
      </c>
      <c r="AM21" s="38">
        <f t="shared" si="19"/>
        <v>285500</v>
      </c>
      <c r="AN21" s="42">
        <f>SUMPRODUCT(--('background 118-no2-2010'!$B$6:$B$594=AL21),--('background 118-no2-2010'!$C$6:$C$594=AM21),('background 118-no2-2010'!$F$6:$F$594))</f>
        <v>10.325257000000001</v>
      </c>
      <c r="AO21" s="17">
        <f>IF(ISNUMBER(I21)=TRUE,IF(I21&gt;0,((Y21-AN21)/(-0.5476*LN(J21)+2.7171))*(-0.5476*LN(J21+I21)+2.7171)+AN21,""),C21)</f>
        <v>17.932804203950472</v>
      </c>
      <c r="AP21" s="18"/>
    </row>
    <row r="22" spans="1:42" ht="15.75" customHeight="1" thickBot="1" x14ac:dyDescent="0.25">
      <c r="A22" s="33" t="s">
        <v>128</v>
      </c>
      <c r="B22" s="53" t="s">
        <v>96</v>
      </c>
      <c r="C22" s="13" t="s">
        <v>64</v>
      </c>
      <c r="D22" s="36">
        <v>466651</v>
      </c>
      <c r="E22" s="33">
        <v>285607</v>
      </c>
      <c r="F22" s="13">
        <v>6</v>
      </c>
      <c r="G22" s="30" t="s">
        <v>95</v>
      </c>
      <c r="H22" s="32" t="s">
        <v>36</v>
      </c>
      <c r="I22" s="32">
        <v>0.2</v>
      </c>
      <c r="J22" s="32">
        <v>1.4</v>
      </c>
      <c r="K22" s="116" t="s">
        <v>35</v>
      </c>
      <c r="L22" s="128">
        <f>IF(ISNUMBER('(01)'!$J14)=TRUE,'(01)'!$J14,"")</f>
        <v>38</v>
      </c>
      <c r="M22" s="129">
        <f>IF(ISNUMBER('(02)'!$J14)=TRUE,'(02)'!$J14,"")</f>
        <v>36</v>
      </c>
      <c r="N22" s="129">
        <f>IF(ISNUMBER('(03)'!$J14)=TRUE,'(03)'!$J14,"")</f>
        <v>38</v>
      </c>
      <c r="O22" s="130">
        <f>IF(ISNUMBER('(04)'!$J14)=TRUE,'(04)'!$J14,"")</f>
        <v>34</v>
      </c>
      <c r="P22" s="130">
        <f>IF(ISNUMBER('(05)'!$J14)=TRUE,'(05)'!$J14,"")</f>
        <v>35</v>
      </c>
      <c r="Q22" s="130">
        <f>IF(ISNUMBER('(06)'!$J14)=TRUE,'(06)'!$J14,"")</f>
        <v>26</v>
      </c>
      <c r="R22" s="130">
        <f>IF(ISNUMBER('(07)'!$J14)=TRUE,'(07)'!$J14,"")</f>
        <v>28</v>
      </c>
      <c r="S22" s="130">
        <f>IF(ISNUMBER('(08)'!$J14)=TRUE,'(08)'!$J14,"")</f>
        <v>29</v>
      </c>
      <c r="T22" s="130">
        <f>IF(ISNUMBER('(09)'!$J14)=TRUE,'(09)'!$J14,"")</f>
        <v>42</v>
      </c>
      <c r="U22" s="130">
        <f>IF(ISNUMBER('(10)'!$J14)=TRUE,'(10)'!$J14,"")</f>
        <v>39</v>
      </c>
      <c r="V22" s="130">
        <f>IF(ISNUMBER('(11)'!$J14)=TRUE,'(11)'!$J14,"")</f>
        <v>42</v>
      </c>
      <c r="W22" s="131">
        <f>IF(ISNUMBER('(12)'!$J14)=TRUE,'(12)'!$J14,"")</f>
        <v>26</v>
      </c>
      <c r="X22" s="18">
        <f>AVERAGE(L22:W22)</f>
        <v>34.416666666666664</v>
      </c>
      <c r="Y22" s="18">
        <f t="shared" si="0"/>
        <v>27.533333333333331</v>
      </c>
      <c r="Z22" s="18">
        <f>STDEV(L22:W22)</f>
        <v>5.853644293527875</v>
      </c>
      <c r="AA22" s="40">
        <v>12</v>
      </c>
      <c r="AB22" s="40">
        <f>COUNT(L22:W22)</f>
        <v>12</v>
      </c>
      <c r="AC22" s="41">
        <f>CONFIDENCE(1-$Z$2, Z22, AB22)</f>
        <v>2.1655678273783976</v>
      </c>
      <c r="AD22" s="62">
        <f>AB22/AA22</f>
        <v>1</v>
      </c>
      <c r="AE22" s="62">
        <f>AB22/12</f>
        <v>1</v>
      </c>
      <c r="AF22" s="120">
        <f t="shared" si="8"/>
        <v>34.5</v>
      </c>
      <c r="AG22" s="121">
        <f t="shared" si="9"/>
        <v>34</v>
      </c>
      <c r="AH22" s="122">
        <f t="shared" si="20"/>
        <v>0.99758454106280181</v>
      </c>
      <c r="AI22" s="121">
        <f t="shared" si="20"/>
        <v>1.0122549019607843</v>
      </c>
      <c r="AJ22" s="122"/>
      <c r="AK22" s="121"/>
      <c r="AL22" s="123">
        <f>IF((ROUND(D22,3-1-INT(LOG10(ABS(D22))))-ROUND(D22,4-1-INT(LOG10(ABS(D22)))))&gt;500,ROUNDUP(D22,3-1-INT(LOG10(ABS(D22))))-500,ROUNDDOWN(D22,3-1-INT(LOG10(ABS(D22))))-500)</f>
        <v>465500</v>
      </c>
      <c r="AM22" s="124">
        <f>IF((ROUND(E22,4-1-INT(LOG10(ABS(E22))))-ROUND(E22,3-1-INT(LOG10(ABS(E22)))))&lt;500,ROUND(E22,3-1-INT(LOG10(ABS(E22))))-500,ROUNDDOWN(E22,3-1-INT(LOG10(ABS(E22))))-500)</f>
        <v>285500</v>
      </c>
      <c r="AN22" s="125">
        <f>SUMPRODUCT(--('background 118-no2-2010'!$B$6:$B$594=AL22),--('background 118-no2-2010'!$C$6:$C$594=AM22),('background 118-no2-2010'!$F$6:$F$594))</f>
        <v>10.325257000000001</v>
      </c>
      <c r="AO22" s="126">
        <f>IF(ISNUMBER(I22)=TRUE,IF(I22&gt;0,((Y22-AN22)/(-0.5476*LN(J22)+2.7171))*(-0.5476*LN(J22+I22)+2.7171)+AN22,""),C22)</f>
        <v>27.036546533632013</v>
      </c>
      <c r="AP22" s="127"/>
    </row>
    <row r="23" spans="1:42" ht="15.75" customHeight="1" thickBot="1" x14ac:dyDescent="0.25">
      <c r="A23" s="33" t="s">
        <v>133</v>
      </c>
      <c r="B23" s="147" t="str">
        <f>'(11)'!B11</f>
        <v>40 regent street lutterworth</v>
      </c>
      <c r="C23" s="13" t="s">
        <v>64</v>
      </c>
      <c r="D23" s="36">
        <v>454318</v>
      </c>
      <c r="E23" s="33">
        <v>284288</v>
      </c>
      <c r="F23" s="13">
        <v>3</v>
      </c>
      <c r="G23" s="30" t="s">
        <v>95</v>
      </c>
      <c r="H23" s="32" t="s">
        <v>36</v>
      </c>
      <c r="I23" s="32">
        <v>0</v>
      </c>
      <c r="J23" s="32">
        <v>2.5</v>
      </c>
      <c r="K23" s="116" t="s">
        <v>35</v>
      </c>
      <c r="L23" s="158"/>
      <c r="M23" s="159"/>
      <c r="N23" s="159"/>
      <c r="O23" s="160"/>
      <c r="P23" s="160"/>
      <c r="Q23" s="160"/>
      <c r="R23" s="160"/>
      <c r="S23" s="160"/>
      <c r="T23" s="160"/>
      <c r="U23" s="160"/>
      <c r="V23" s="130">
        <f>IF(ISNUMBER('(11)'!$J11)=TRUE,'(11)'!$J11,"")</f>
        <v>26</v>
      </c>
      <c r="W23" s="131">
        <f>IF(ISNUMBER('(12)'!$J11)=TRUE,'(12)'!$J11,"")</f>
        <v>26</v>
      </c>
      <c r="X23" s="18">
        <f>AVERAGE(L23:W23)</f>
        <v>26</v>
      </c>
      <c r="Y23" s="18">
        <f t="shared" ref="Y23" si="21">X23*$X$2</f>
        <v>20.8</v>
      </c>
      <c r="Z23" s="18">
        <f>STDEV(V23:W23)</f>
        <v>0</v>
      </c>
      <c r="AA23" s="40">
        <v>2</v>
      </c>
      <c r="AB23" s="40">
        <f>COUNT(L23:W23)</f>
        <v>2</v>
      </c>
      <c r="AC23" s="41" t="e">
        <f>CONFIDENCE(1-$Z$2, Z23, AB23)</f>
        <v>#NUM!</v>
      </c>
      <c r="AD23" s="62">
        <f>AB23/AA23</f>
        <v>1</v>
      </c>
      <c r="AE23" s="62">
        <f>AB23/12</f>
        <v>0.16666666666666666</v>
      </c>
      <c r="AF23" s="120" t="str">
        <f t="shared" si="8"/>
        <v/>
      </c>
      <c r="AG23" s="121" t="str">
        <f t="shared" si="9"/>
        <v/>
      </c>
      <c r="AH23" s="122" t="str">
        <f t="shared" si="20"/>
        <v/>
      </c>
      <c r="AI23" s="121" t="str">
        <f t="shared" si="20"/>
        <v/>
      </c>
      <c r="AJ23" s="122"/>
      <c r="AK23" s="121">
        <f>Y23*AI25</f>
        <v>20.885687268087118</v>
      </c>
      <c r="AL23" s="123">
        <f>IF((ROUND(D23,3-1-INT(LOG10(ABS(D23))))-ROUND(D23,4-1-INT(LOG10(ABS(D23)))))&gt;500,ROUNDUP(D23,3-1-INT(LOG10(ABS(D23))))-500,ROUNDDOWN(D23,3-1-INT(LOG10(ABS(D23))))-500)</f>
        <v>453500</v>
      </c>
      <c r="AM23" s="124">
        <f>IF((ROUND(E23,4-1-INT(LOG10(ABS(E23))))-ROUND(E23,3-1-INT(LOG10(ABS(E23)))))&lt;500,ROUND(E23,3-1-INT(LOG10(ABS(E23))))-500,ROUNDDOWN(E23,3-1-INT(LOG10(ABS(E23))))-500)</f>
        <v>283500</v>
      </c>
      <c r="AN23" s="125">
        <f>SUMPRODUCT(--('background 118-no2-2010'!$B$6:$B$594=AL23),--('background 118-no2-2010'!$C$6:$C$594=AM23),('background 118-no2-2010'!$F$6:$F$594))</f>
        <v>13.238200000000001</v>
      </c>
      <c r="AO23" s="126" t="str">
        <f>IF(ISNUMBER(I23)=TRUE,IF(I23&gt;0,((Y23-AN23)/(-0.5476*LN(J23)+2.7171))*(-0.5476*LN(J23+I23)+2.7171)+AN23,""),C23)</f>
        <v/>
      </c>
      <c r="AP23" s="127"/>
    </row>
    <row r="24" spans="1:42" ht="15.75" customHeight="1" thickBot="1" x14ac:dyDescent="0.25">
      <c r="A24" s="151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46"/>
      <c r="Y24" s="146"/>
      <c r="Z24" s="146"/>
      <c r="AA24" s="153"/>
      <c r="AB24" s="153"/>
      <c r="AC24" s="154"/>
      <c r="AD24" s="155"/>
      <c r="AE24" s="155"/>
      <c r="AF24" s="149"/>
      <c r="AG24" s="50"/>
      <c r="AH24" s="50"/>
      <c r="AI24" s="50"/>
      <c r="AJ24" s="50"/>
      <c r="AK24" s="150"/>
      <c r="AL24" s="156"/>
      <c r="AM24" s="156"/>
      <c r="AN24" s="157"/>
      <c r="AO24" s="148"/>
      <c r="AP24" s="148"/>
    </row>
    <row r="25" spans="1:42" ht="19.5" customHeight="1" thickBot="1" x14ac:dyDescent="0.25">
      <c r="A25" s="37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43"/>
      <c r="Y25" s="43"/>
      <c r="Z25" s="43"/>
      <c r="AA25" s="43"/>
      <c r="AB25" s="43"/>
      <c r="AC25" s="43"/>
      <c r="AD25" s="63"/>
      <c r="AE25" s="63"/>
      <c r="AF25" s="232" t="s">
        <v>86</v>
      </c>
      <c r="AG25" s="236"/>
      <c r="AH25" s="50">
        <f>AVERAGE(AH5:AH23)</f>
        <v>1.0034760421395246</v>
      </c>
      <c r="AI25" s="50">
        <f>AVERAGE(AI5:AI23)</f>
        <v>1.0041195801964959</v>
      </c>
      <c r="AJ25" s="50"/>
      <c r="AK25" s="51"/>
      <c r="AL25" s="43"/>
      <c r="AM25" s="43"/>
      <c r="AN25" s="43"/>
      <c r="AO25" s="43"/>
      <c r="AP25" s="43"/>
    </row>
    <row r="26" spans="1:42" ht="19.5" customHeigh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64"/>
      <c r="AE26" s="64"/>
      <c r="AF26" s="49"/>
      <c r="AG26" s="49"/>
      <c r="AH26" s="49"/>
      <c r="AI26" s="49"/>
      <c r="AJ26" s="49"/>
      <c r="AK26" s="49"/>
      <c r="AL26" s="49"/>
      <c r="AM26" s="49"/>
      <c r="AN26" s="49"/>
      <c r="AO26" s="49"/>
    </row>
    <row r="27" spans="1:42" ht="17.2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65"/>
      <c r="AE27" s="65"/>
      <c r="AF27" s="28"/>
      <c r="AG27" s="28"/>
      <c r="AH27" s="28"/>
      <c r="AI27" s="28"/>
      <c r="AJ27" s="28"/>
      <c r="AK27" s="28"/>
    </row>
    <row r="28" spans="1:42" ht="15" customHeight="1" x14ac:dyDescent="0.2"/>
  </sheetData>
  <mergeCells count="32">
    <mergeCell ref="AE1:AE4"/>
    <mergeCell ref="L1:W3"/>
    <mergeCell ref="AB3:AB4"/>
    <mergeCell ref="AC1:AC4"/>
    <mergeCell ref="J1:J4"/>
    <mergeCell ref="AD1:AD4"/>
    <mergeCell ref="K1:K4"/>
    <mergeCell ref="Z3:Z4"/>
    <mergeCell ref="X3:X4"/>
    <mergeCell ref="AA3:AA4"/>
    <mergeCell ref="AF25:AG25"/>
    <mergeCell ref="AF1:AK2"/>
    <mergeCell ref="AF3:AG3"/>
    <mergeCell ref="AH3:AI3"/>
    <mergeCell ref="AJ3:AK3"/>
    <mergeCell ref="AL2:AN3"/>
    <mergeCell ref="AO2:AO4"/>
    <mergeCell ref="AP2:AP4"/>
    <mergeCell ref="AL1:AO1"/>
    <mergeCell ref="B1:B4"/>
    <mergeCell ref="Z1:AB1"/>
    <mergeCell ref="Z2:AB2"/>
    <mergeCell ref="A1:A4"/>
    <mergeCell ref="X1:Y1"/>
    <mergeCell ref="X2:Y2"/>
    <mergeCell ref="G1:G4"/>
    <mergeCell ref="H1:H4"/>
    <mergeCell ref="F1:F4"/>
    <mergeCell ref="C1:C4"/>
    <mergeCell ref="D1:E3"/>
    <mergeCell ref="I1:I4"/>
    <mergeCell ref="Y3:Y4"/>
  </mergeCells>
  <phoneticPr fontId="2" type="noConversion"/>
  <conditionalFormatting sqref="L7:N21 O7:W22 O24:W24 O23:U23 L5:W5 L6:U6">
    <cfRule type="cellIs" priority="1" stopIfTrue="1" operator="equal">
      <formula>""</formula>
    </cfRule>
    <cfRule type="cellIs" dxfId="8" priority="2" stopIfTrue="1" operator="notBetween">
      <formula>$X5-(2*$Z5)</formula>
      <formula>$X5+(2*$Z5)</formula>
    </cfRule>
  </conditionalFormatting>
  <conditionalFormatting sqref="L22:N24">
    <cfRule type="cellIs" priority="3" stopIfTrue="1" operator="equal">
      <formula>""</formula>
    </cfRule>
    <cfRule type="cellIs" dxfId="7" priority="4" stopIfTrue="1" operator="notBetween">
      <formula>#REF!-(2*#REF!)</formula>
      <formula>#REF!+(2*#REF!)</formula>
    </cfRule>
  </conditionalFormatting>
  <conditionalFormatting sqref="AO5:AP24">
    <cfRule type="cellIs" dxfId="6" priority="5" stopIfTrue="1" operator="between">
      <formula>36</formula>
      <formula>40</formula>
    </cfRule>
    <cfRule type="cellIs" dxfId="5" priority="6" stopIfTrue="1" operator="greaterThan">
      <formula>40</formula>
    </cfRule>
  </conditionalFormatting>
  <conditionalFormatting sqref="AJ5:AK24">
    <cfRule type="cellIs" dxfId="4" priority="7" stopIfTrue="1" operator="between">
      <formula>36</formula>
      <formula>39.999999999</formula>
    </cfRule>
    <cfRule type="cellIs" dxfId="3" priority="8" stopIfTrue="1" operator="greaterThan">
      <formula>40</formula>
    </cfRule>
  </conditionalFormatting>
  <conditionalFormatting sqref="Y5:Y24">
    <cfRule type="cellIs" dxfId="2" priority="9" stopIfTrue="1" operator="between">
      <formula>36</formula>
      <formula>39.99</formula>
    </cfRule>
    <cfRule type="cellIs" dxfId="1" priority="10" stopIfTrue="1" operator="greaterThan">
      <formula>39.99</formula>
    </cfRule>
  </conditionalFormatting>
  <conditionalFormatting sqref="V23:W23">
    <cfRule type="cellIs" priority="13" stopIfTrue="1" operator="equal">
      <formula>""</formula>
    </cfRule>
    <cfRule type="cellIs" dxfId="0" priority="14" stopIfTrue="1" operator="notBetween">
      <formula>$X6-(2*$Z6)</formula>
      <formula>$X6+(2*$Z6)</formula>
    </cfRule>
  </conditionalFormatting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4"/>
  <sheetViews>
    <sheetView workbookViewId="0">
      <selection activeCell="C1" sqref="C1"/>
    </sheetView>
  </sheetViews>
  <sheetFormatPr defaultColWidth="18" defaultRowHeight="12.75" x14ac:dyDescent="0.2"/>
  <cols>
    <col min="1" max="1" width="28.42578125" style="59" customWidth="1"/>
    <col min="2" max="4" width="18" style="59" customWidth="1"/>
    <col min="5" max="5" width="21.7109375" style="59" customWidth="1"/>
    <col min="6" max="16384" width="18" style="59"/>
  </cols>
  <sheetData>
    <row r="1" spans="1:6" x14ac:dyDescent="0.2">
      <c r="A1" s="59" t="s">
        <v>102</v>
      </c>
      <c r="B1" s="59" t="s">
        <v>131</v>
      </c>
    </row>
    <row r="2" spans="1:6" ht="124.5" customHeight="1" x14ac:dyDescent="0.2">
      <c r="A2" s="263" t="s">
        <v>100</v>
      </c>
      <c r="B2" s="263"/>
      <c r="C2" s="263"/>
      <c r="D2" s="263"/>
      <c r="E2" s="263"/>
      <c r="F2" s="263"/>
    </row>
    <row r="4" spans="1:6" x14ac:dyDescent="0.2">
      <c r="A4" s="59" t="s">
        <v>103</v>
      </c>
    </row>
    <row r="5" spans="1:6" x14ac:dyDescent="0.2">
      <c r="A5" s="59" t="s">
        <v>104</v>
      </c>
      <c r="B5" s="59" t="s">
        <v>105</v>
      </c>
      <c r="C5" s="59" t="s">
        <v>106</v>
      </c>
      <c r="D5" s="59" t="s">
        <v>107</v>
      </c>
      <c r="E5" s="59" t="s">
        <v>108</v>
      </c>
      <c r="F5" s="59" t="s">
        <v>109</v>
      </c>
    </row>
    <row r="6" spans="1:6" x14ac:dyDescent="0.2">
      <c r="A6" s="60">
        <v>118</v>
      </c>
      <c r="B6" s="60">
        <v>469500</v>
      </c>
      <c r="C6" s="60">
        <v>309500</v>
      </c>
      <c r="D6" s="60">
        <v>6</v>
      </c>
      <c r="E6" s="60">
        <v>32</v>
      </c>
      <c r="F6" s="60">
        <v>11.593908000000001</v>
      </c>
    </row>
    <row r="7" spans="1:6" x14ac:dyDescent="0.2">
      <c r="A7" s="60">
        <v>118</v>
      </c>
      <c r="B7" s="60">
        <v>476500</v>
      </c>
      <c r="C7" s="60">
        <v>309500</v>
      </c>
      <c r="D7" s="60">
        <v>6</v>
      </c>
      <c r="E7" s="60">
        <v>32</v>
      </c>
      <c r="F7" s="60">
        <v>9.4384969999999999</v>
      </c>
    </row>
    <row r="8" spans="1:6" x14ac:dyDescent="0.2">
      <c r="A8" s="60">
        <v>118</v>
      </c>
      <c r="B8" s="60">
        <v>468500</v>
      </c>
      <c r="C8" s="60">
        <v>308500</v>
      </c>
      <c r="D8" s="60">
        <v>6</v>
      </c>
      <c r="E8" s="60">
        <v>32</v>
      </c>
      <c r="F8" s="60">
        <v>12.13359</v>
      </c>
    </row>
    <row r="9" spans="1:6" x14ac:dyDescent="0.2">
      <c r="A9" s="60">
        <v>118</v>
      </c>
      <c r="B9" s="60">
        <v>469500</v>
      </c>
      <c r="C9" s="60">
        <v>308500</v>
      </c>
      <c r="D9" s="60">
        <v>6</v>
      </c>
      <c r="E9" s="60">
        <v>32</v>
      </c>
      <c r="F9" s="60">
        <v>11.613462999999999</v>
      </c>
    </row>
    <row r="10" spans="1:6" x14ac:dyDescent="0.2">
      <c r="A10" s="60">
        <v>118</v>
      </c>
      <c r="B10" s="60">
        <v>470500</v>
      </c>
      <c r="C10" s="60">
        <v>308500</v>
      </c>
      <c r="D10" s="60">
        <v>6</v>
      </c>
      <c r="E10" s="60">
        <v>32</v>
      </c>
      <c r="F10" s="60">
        <v>11.227600000000001</v>
      </c>
    </row>
    <row r="11" spans="1:6" x14ac:dyDescent="0.2">
      <c r="A11" s="60">
        <v>118</v>
      </c>
      <c r="B11" s="60">
        <v>471500</v>
      </c>
      <c r="C11" s="60">
        <v>308500</v>
      </c>
      <c r="D11" s="60">
        <v>6</v>
      </c>
      <c r="E11" s="60">
        <v>32</v>
      </c>
      <c r="F11" s="60">
        <v>10.840434999999999</v>
      </c>
    </row>
    <row r="12" spans="1:6" x14ac:dyDescent="0.2">
      <c r="A12" s="60">
        <v>118</v>
      </c>
      <c r="B12" s="60">
        <v>472500</v>
      </c>
      <c r="C12" s="60">
        <v>308500</v>
      </c>
      <c r="D12" s="60">
        <v>6</v>
      </c>
      <c r="E12" s="60">
        <v>32</v>
      </c>
      <c r="F12" s="60">
        <v>10.6472</v>
      </c>
    </row>
    <row r="13" spans="1:6" x14ac:dyDescent="0.2">
      <c r="A13" s="60">
        <v>118</v>
      </c>
      <c r="B13" s="60">
        <v>473500</v>
      </c>
      <c r="C13" s="60">
        <v>308500</v>
      </c>
      <c r="D13" s="60">
        <v>6</v>
      </c>
      <c r="E13" s="60">
        <v>32</v>
      </c>
      <c r="F13" s="60">
        <v>10.278783000000001</v>
      </c>
    </row>
    <row r="14" spans="1:6" x14ac:dyDescent="0.2">
      <c r="A14" s="60">
        <v>118</v>
      </c>
      <c r="B14" s="60">
        <v>474500</v>
      </c>
      <c r="C14" s="60">
        <v>308500</v>
      </c>
      <c r="D14" s="60">
        <v>6</v>
      </c>
      <c r="E14" s="60">
        <v>32</v>
      </c>
      <c r="F14" s="60">
        <v>9.9320240000000002</v>
      </c>
    </row>
    <row r="15" spans="1:6" x14ac:dyDescent="0.2">
      <c r="A15" s="60">
        <v>118</v>
      </c>
      <c r="B15" s="60">
        <v>475500</v>
      </c>
      <c r="C15" s="60">
        <v>308500</v>
      </c>
      <c r="D15" s="60">
        <v>6</v>
      </c>
      <c r="E15" s="60">
        <v>32</v>
      </c>
      <c r="F15" s="60">
        <v>9.7419969999999996</v>
      </c>
    </row>
    <row r="16" spans="1:6" x14ac:dyDescent="0.2">
      <c r="A16" s="60">
        <v>118</v>
      </c>
      <c r="B16" s="60">
        <v>476500</v>
      </c>
      <c r="C16" s="60">
        <v>308500</v>
      </c>
      <c r="D16" s="60">
        <v>6</v>
      </c>
      <c r="E16" s="60">
        <v>32</v>
      </c>
      <c r="F16" s="60">
        <v>9.3797619999999995</v>
      </c>
    </row>
    <row r="17" spans="1:6" x14ac:dyDescent="0.2">
      <c r="A17" s="60">
        <v>118</v>
      </c>
      <c r="B17" s="60">
        <v>477500</v>
      </c>
      <c r="C17" s="60">
        <v>308500</v>
      </c>
      <c r="D17" s="60">
        <v>6</v>
      </c>
      <c r="E17" s="60">
        <v>32</v>
      </c>
      <c r="F17" s="60">
        <v>9.2524879999999996</v>
      </c>
    </row>
    <row r="18" spans="1:6" x14ac:dyDescent="0.2">
      <c r="A18" s="60">
        <v>118</v>
      </c>
      <c r="B18" s="60">
        <v>478500</v>
      </c>
      <c r="C18" s="60">
        <v>308500</v>
      </c>
      <c r="D18" s="60">
        <v>6</v>
      </c>
      <c r="E18" s="60">
        <v>32</v>
      </c>
      <c r="F18" s="60">
        <v>9.1237589999999997</v>
      </c>
    </row>
    <row r="19" spans="1:6" x14ac:dyDescent="0.2">
      <c r="A19" s="60">
        <v>118</v>
      </c>
      <c r="B19" s="60">
        <v>467500</v>
      </c>
      <c r="C19" s="60">
        <v>307500</v>
      </c>
      <c r="D19" s="60">
        <v>6</v>
      </c>
      <c r="E19" s="60">
        <v>32</v>
      </c>
      <c r="F19" s="60">
        <v>12.829397999999999</v>
      </c>
    </row>
    <row r="20" spans="1:6" x14ac:dyDescent="0.2">
      <c r="A20" s="60">
        <v>118</v>
      </c>
      <c r="B20" s="60">
        <v>468500</v>
      </c>
      <c r="C20" s="60">
        <v>307500</v>
      </c>
      <c r="D20" s="60">
        <v>6</v>
      </c>
      <c r="E20" s="60">
        <v>32</v>
      </c>
      <c r="F20" s="60">
        <v>12.222047999999999</v>
      </c>
    </row>
    <row r="21" spans="1:6" x14ac:dyDescent="0.2">
      <c r="A21" s="60">
        <v>118</v>
      </c>
      <c r="B21" s="60">
        <v>469500</v>
      </c>
      <c r="C21" s="60">
        <v>307500</v>
      </c>
      <c r="D21" s="60">
        <v>6</v>
      </c>
      <c r="E21" s="60">
        <v>32</v>
      </c>
      <c r="F21" s="60">
        <v>11.612318</v>
      </c>
    </row>
    <row r="22" spans="1:6" x14ac:dyDescent="0.2">
      <c r="A22" s="60">
        <v>118</v>
      </c>
      <c r="B22" s="60">
        <v>470500</v>
      </c>
      <c r="C22" s="60">
        <v>307500</v>
      </c>
      <c r="D22" s="60">
        <v>6</v>
      </c>
      <c r="E22" s="60">
        <v>32</v>
      </c>
      <c r="F22" s="60">
        <v>11.248832</v>
      </c>
    </row>
    <row r="23" spans="1:6" x14ac:dyDescent="0.2">
      <c r="A23" s="60">
        <v>118</v>
      </c>
      <c r="B23" s="60">
        <v>471500</v>
      </c>
      <c r="C23" s="60">
        <v>307500</v>
      </c>
      <c r="D23" s="60">
        <v>6</v>
      </c>
      <c r="E23" s="60">
        <v>32</v>
      </c>
      <c r="F23" s="60">
        <v>10.852725</v>
      </c>
    </row>
    <row r="24" spans="1:6" x14ac:dyDescent="0.2">
      <c r="A24" s="60">
        <v>118</v>
      </c>
      <c r="B24" s="60">
        <v>472500</v>
      </c>
      <c r="C24" s="60">
        <v>307500</v>
      </c>
      <c r="D24" s="60">
        <v>6</v>
      </c>
      <c r="E24" s="60">
        <v>32</v>
      </c>
      <c r="F24" s="60">
        <v>10.547102000000001</v>
      </c>
    </row>
    <row r="25" spans="1:6" x14ac:dyDescent="0.2">
      <c r="A25" s="60">
        <v>118</v>
      </c>
      <c r="B25" s="60">
        <v>473500</v>
      </c>
      <c r="C25" s="60">
        <v>307500</v>
      </c>
      <c r="D25" s="60">
        <v>6</v>
      </c>
      <c r="E25" s="60">
        <v>32</v>
      </c>
      <c r="F25" s="60">
        <v>10.373652999999999</v>
      </c>
    </row>
    <row r="26" spans="1:6" x14ac:dyDescent="0.2">
      <c r="A26" s="60">
        <v>118</v>
      </c>
      <c r="B26" s="60">
        <v>474500</v>
      </c>
      <c r="C26" s="60">
        <v>307500</v>
      </c>
      <c r="D26" s="60">
        <v>6</v>
      </c>
      <c r="E26" s="60">
        <v>32</v>
      </c>
      <c r="F26" s="60">
        <v>9.9489280000000004</v>
      </c>
    </row>
    <row r="27" spans="1:6" x14ac:dyDescent="0.2">
      <c r="A27" s="60">
        <v>118</v>
      </c>
      <c r="B27" s="60">
        <v>475500</v>
      </c>
      <c r="C27" s="60">
        <v>307500</v>
      </c>
      <c r="D27" s="60">
        <v>6</v>
      </c>
      <c r="E27" s="60">
        <v>32</v>
      </c>
      <c r="F27" s="60">
        <v>9.7754829999999995</v>
      </c>
    </row>
    <row r="28" spans="1:6" x14ac:dyDescent="0.2">
      <c r="A28" s="60">
        <v>118</v>
      </c>
      <c r="B28" s="60">
        <v>476500</v>
      </c>
      <c r="C28" s="60">
        <v>307500</v>
      </c>
      <c r="D28" s="60">
        <v>6</v>
      </c>
      <c r="E28" s="60">
        <v>32</v>
      </c>
      <c r="F28" s="60">
        <v>9.4385480000000008</v>
      </c>
    </row>
    <row r="29" spans="1:6" x14ac:dyDescent="0.2">
      <c r="A29" s="60">
        <v>118</v>
      </c>
      <c r="B29" s="60">
        <v>477500</v>
      </c>
      <c r="C29" s="60">
        <v>307500</v>
      </c>
      <c r="D29" s="60">
        <v>6</v>
      </c>
      <c r="E29" s="60">
        <v>32</v>
      </c>
      <c r="F29" s="60">
        <v>9.3483599999999996</v>
      </c>
    </row>
    <row r="30" spans="1:6" x14ac:dyDescent="0.2">
      <c r="A30" s="60">
        <v>118</v>
      </c>
      <c r="B30" s="60">
        <v>478500</v>
      </c>
      <c r="C30" s="60">
        <v>307500</v>
      </c>
      <c r="D30" s="60">
        <v>6</v>
      </c>
      <c r="E30" s="60">
        <v>32</v>
      </c>
      <c r="F30" s="60">
        <v>9.0587230000000005</v>
      </c>
    </row>
    <row r="31" spans="1:6" x14ac:dyDescent="0.2">
      <c r="A31" s="60">
        <v>118</v>
      </c>
      <c r="B31" s="60">
        <v>479500</v>
      </c>
      <c r="C31" s="60">
        <v>307500</v>
      </c>
      <c r="D31" s="60">
        <v>6</v>
      </c>
      <c r="E31" s="60">
        <v>32</v>
      </c>
      <c r="F31" s="60">
        <v>8.9916560000000008</v>
      </c>
    </row>
    <row r="32" spans="1:6" x14ac:dyDescent="0.2">
      <c r="A32" s="60">
        <v>118</v>
      </c>
      <c r="B32" s="60">
        <v>465500</v>
      </c>
      <c r="C32" s="60">
        <v>306500</v>
      </c>
      <c r="D32" s="60">
        <v>6</v>
      </c>
      <c r="E32" s="60">
        <v>32</v>
      </c>
      <c r="F32" s="60">
        <v>14.922817</v>
      </c>
    </row>
    <row r="33" spans="1:6" x14ac:dyDescent="0.2">
      <c r="A33" s="60">
        <v>118</v>
      </c>
      <c r="B33" s="60">
        <v>466500</v>
      </c>
      <c r="C33" s="60">
        <v>306500</v>
      </c>
      <c r="D33" s="60">
        <v>6</v>
      </c>
      <c r="E33" s="60">
        <v>32</v>
      </c>
      <c r="F33" s="60">
        <v>13.687388</v>
      </c>
    </row>
    <row r="34" spans="1:6" x14ac:dyDescent="0.2">
      <c r="A34" s="60">
        <v>118</v>
      </c>
      <c r="B34" s="60">
        <v>467500</v>
      </c>
      <c r="C34" s="60">
        <v>306500</v>
      </c>
      <c r="D34" s="60">
        <v>6</v>
      </c>
      <c r="E34" s="60">
        <v>32</v>
      </c>
      <c r="F34" s="60">
        <v>12.840624999999999</v>
      </c>
    </row>
    <row r="35" spans="1:6" x14ac:dyDescent="0.2">
      <c r="A35" s="60">
        <v>118</v>
      </c>
      <c r="B35" s="60">
        <v>468500</v>
      </c>
      <c r="C35" s="60">
        <v>306500</v>
      </c>
      <c r="D35" s="60">
        <v>6</v>
      </c>
      <c r="E35" s="60">
        <v>32</v>
      </c>
      <c r="F35" s="60">
        <v>12.152722000000001</v>
      </c>
    </row>
    <row r="36" spans="1:6" x14ac:dyDescent="0.2">
      <c r="A36" s="60">
        <v>118</v>
      </c>
      <c r="B36" s="60">
        <v>469500</v>
      </c>
      <c r="C36" s="60">
        <v>306500</v>
      </c>
      <c r="D36" s="60">
        <v>6</v>
      </c>
      <c r="E36" s="60">
        <v>32</v>
      </c>
      <c r="F36" s="60">
        <v>11.544732</v>
      </c>
    </row>
    <row r="37" spans="1:6" x14ac:dyDescent="0.2">
      <c r="A37" s="60">
        <v>118</v>
      </c>
      <c r="B37" s="60">
        <v>470500</v>
      </c>
      <c r="C37" s="60">
        <v>306500</v>
      </c>
      <c r="D37" s="60">
        <v>6</v>
      </c>
      <c r="E37" s="60">
        <v>32</v>
      </c>
      <c r="F37" s="60">
        <v>11.191993</v>
      </c>
    </row>
    <row r="38" spans="1:6" x14ac:dyDescent="0.2">
      <c r="A38" s="60">
        <v>118</v>
      </c>
      <c r="B38" s="60">
        <v>471500</v>
      </c>
      <c r="C38" s="60">
        <v>306500</v>
      </c>
      <c r="D38" s="60">
        <v>6</v>
      </c>
      <c r="E38" s="60">
        <v>32</v>
      </c>
      <c r="F38" s="60">
        <v>10.854912000000001</v>
      </c>
    </row>
    <row r="39" spans="1:6" x14ac:dyDescent="0.2">
      <c r="A39" s="60">
        <v>118</v>
      </c>
      <c r="B39" s="60">
        <v>472500</v>
      </c>
      <c r="C39" s="60">
        <v>306500</v>
      </c>
      <c r="D39" s="60">
        <v>6</v>
      </c>
      <c r="E39" s="60">
        <v>32</v>
      </c>
      <c r="F39" s="60">
        <v>10.424160000000001</v>
      </c>
    </row>
    <row r="40" spans="1:6" x14ac:dyDescent="0.2">
      <c r="A40" s="60">
        <v>118</v>
      </c>
      <c r="B40" s="60">
        <v>473500</v>
      </c>
      <c r="C40" s="60">
        <v>306500</v>
      </c>
      <c r="D40" s="60">
        <v>6</v>
      </c>
      <c r="E40" s="60">
        <v>32</v>
      </c>
      <c r="F40" s="60">
        <v>10.342677999999999</v>
      </c>
    </row>
    <row r="41" spans="1:6" x14ac:dyDescent="0.2">
      <c r="A41" s="60">
        <v>118</v>
      </c>
      <c r="B41" s="60">
        <v>474500</v>
      </c>
      <c r="C41" s="60">
        <v>306500</v>
      </c>
      <c r="D41" s="60">
        <v>6</v>
      </c>
      <c r="E41" s="60">
        <v>32</v>
      </c>
      <c r="F41" s="60">
        <v>10.097435000000001</v>
      </c>
    </row>
    <row r="42" spans="1:6" x14ac:dyDescent="0.2">
      <c r="A42" s="60">
        <v>118</v>
      </c>
      <c r="B42" s="60">
        <v>475500</v>
      </c>
      <c r="C42" s="60">
        <v>306500</v>
      </c>
      <c r="D42" s="60">
        <v>6</v>
      </c>
      <c r="E42" s="60">
        <v>32</v>
      </c>
      <c r="F42" s="60">
        <v>9.7918240000000001</v>
      </c>
    </row>
    <row r="43" spans="1:6" x14ac:dyDescent="0.2">
      <c r="A43" s="60">
        <v>118</v>
      </c>
      <c r="B43" s="60">
        <v>476500</v>
      </c>
      <c r="C43" s="60">
        <v>306500</v>
      </c>
      <c r="D43" s="60">
        <v>6</v>
      </c>
      <c r="E43" s="60">
        <v>32</v>
      </c>
      <c r="F43" s="60">
        <v>9.459975</v>
      </c>
    </row>
    <row r="44" spans="1:6" x14ac:dyDescent="0.2">
      <c r="A44" s="60">
        <v>118</v>
      </c>
      <c r="B44" s="60">
        <v>477500</v>
      </c>
      <c r="C44" s="60">
        <v>306500</v>
      </c>
      <c r="D44" s="60">
        <v>6</v>
      </c>
      <c r="E44" s="60">
        <v>32</v>
      </c>
      <c r="F44" s="60">
        <v>9.2820160000000005</v>
      </c>
    </row>
    <row r="45" spans="1:6" x14ac:dyDescent="0.2">
      <c r="A45" s="60">
        <v>118</v>
      </c>
      <c r="B45" s="60">
        <v>478500</v>
      </c>
      <c r="C45" s="60">
        <v>306500</v>
      </c>
      <c r="D45" s="60">
        <v>6</v>
      </c>
      <c r="E45" s="60">
        <v>32</v>
      </c>
      <c r="F45" s="60">
        <v>9.0833349999999999</v>
      </c>
    </row>
    <row r="46" spans="1:6" x14ac:dyDescent="0.2">
      <c r="A46" s="60">
        <v>118</v>
      </c>
      <c r="B46" s="60">
        <v>479500</v>
      </c>
      <c r="C46" s="60">
        <v>306500</v>
      </c>
      <c r="D46" s="60">
        <v>6</v>
      </c>
      <c r="E46" s="60">
        <v>32</v>
      </c>
      <c r="F46" s="60">
        <v>9.0526509999999991</v>
      </c>
    </row>
    <row r="47" spans="1:6" x14ac:dyDescent="0.2">
      <c r="A47" s="60">
        <v>118</v>
      </c>
      <c r="B47" s="60">
        <v>464500</v>
      </c>
      <c r="C47" s="60">
        <v>305500</v>
      </c>
      <c r="D47" s="60">
        <v>6</v>
      </c>
      <c r="E47" s="60">
        <v>11</v>
      </c>
      <c r="F47" s="60">
        <v>17.738605</v>
      </c>
    </row>
    <row r="48" spans="1:6" x14ac:dyDescent="0.2">
      <c r="A48" s="60">
        <v>118</v>
      </c>
      <c r="B48" s="60">
        <v>465500</v>
      </c>
      <c r="C48" s="60">
        <v>305500</v>
      </c>
      <c r="D48" s="60">
        <v>6</v>
      </c>
      <c r="E48" s="60">
        <v>32</v>
      </c>
      <c r="F48" s="60">
        <v>14.93924</v>
      </c>
    </row>
    <row r="49" spans="1:6" x14ac:dyDescent="0.2">
      <c r="A49" s="60">
        <v>118</v>
      </c>
      <c r="B49" s="60">
        <v>466500</v>
      </c>
      <c r="C49" s="60">
        <v>305500</v>
      </c>
      <c r="D49" s="60">
        <v>6</v>
      </c>
      <c r="E49" s="60">
        <v>32</v>
      </c>
      <c r="F49" s="60">
        <v>13.566983</v>
      </c>
    </row>
    <row r="50" spans="1:6" x14ac:dyDescent="0.2">
      <c r="A50" s="60">
        <v>118</v>
      </c>
      <c r="B50" s="60">
        <v>467500</v>
      </c>
      <c r="C50" s="60">
        <v>305500</v>
      </c>
      <c r="D50" s="60">
        <v>6</v>
      </c>
      <c r="E50" s="60">
        <v>32</v>
      </c>
      <c r="F50" s="60">
        <v>12.673825000000001</v>
      </c>
    </row>
    <row r="51" spans="1:6" x14ac:dyDescent="0.2">
      <c r="A51" s="60">
        <v>118</v>
      </c>
      <c r="B51" s="60">
        <v>468500</v>
      </c>
      <c r="C51" s="60">
        <v>305500</v>
      </c>
      <c r="D51" s="60">
        <v>6</v>
      </c>
      <c r="E51" s="60">
        <v>32</v>
      </c>
      <c r="F51" s="60">
        <v>12.10295</v>
      </c>
    </row>
    <row r="52" spans="1:6" x14ac:dyDescent="0.2">
      <c r="A52" s="60">
        <v>118</v>
      </c>
      <c r="B52" s="60">
        <v>469500</v>
      </c>
      <c r="C52" s="60">
        <v>305500</v>
      </c>
      <c r="D52" s="60">
        <v>6</v>
      </c>
      <c r="E52" s="60">
        <v>32</v>
      </c>
      <c r="F52" s="60">
        <v>11.537808</v>
      </c>
    </row>
    <row r="53" spans="1:6" x14ac:dyDescent="0.2">
      <c r="A53" s="60">
        <v>118</v>
      </c>
      <c r="B53" s="60">
        <v>470500</v>
      </c>
      <c r="C53" s="60">
        <v>305500</v>
      </c>
      <c r="D53" s="60">
        <v>6</v>
      </c>
      <c r="E53" s="60">
        <v>32</v>
      </c>
      <c r="F53" s="60">
        <v>11.177248000000001</v>
      </c>
    </row>
    <row r="54" spans="1:6" x14ac:dyDescent="0.2">
      <c r="A54" s="60">
        <v>118</v>
      </c>
      <c r="B54" s="60">
        <v>471500</v>
      </c>
      <c r="C54" s="60">
        <v>305500</v>
      </c>
      <c r="D54" s="60">
        <v>6</v>
      </c>
      <c r="E54" s="60">
        <v>32</v>
      </c>
      <c r="F54" s="60">
        <v>10.772629999999999</v>
      </c>
    </row>
    <row r="55" spans="1:6" x14ac:dyDescent="0.2">
      <c r="A55" s="60">
        <v>118</v>
      </c>
      <c r="B55" s="60">
        <v>472500</v>
      </c>
      <c r="C55" s="60">
        <v>305500</v>
      </c>
      <c r="D55" s="60">
        <v>6</v>
      </c>
      <c r="E55" s="60">
        <v>32</v>
      </c>
      <c r="F55" s="60">
        <v>10.456232</v>
      </c>
    </row>
    <row r="56" spans="1:6" x14ac:dyDescent="0.2">
      <c r="A56" s="60">
        <v>118</v>
      </c>
      <c r="B56" s="60">
        <v>473500</v>
      </c>
      <c r="C56" s="60">
        <v>305500</v>
      </c>
      <c r="D56" s="60">
        <v>6</v>
      </c>
      <c r="E56" s="60">
        <v>32</v>
      </c>
      <c r="F56" s="60">
        <v>10.351848</v>
      </c>
    </row>
    <row r="57" spans="1:6" x14ac:dyDescent="0.2">
      <c r="A57" s="60">
        <v>118</v>
      </c>
      <c r="B57" s="60">
        <v>474500</v>
      </c>
      <c r="C57" s="60">
        <v>305500</v>
      </c>
      <c r="D57" s="60">
        <v>6</v>
      </c>
      <c r="E57" s="60">
        <v>32</v>
      </c>
      <c r="F57" s="60">
        <v>10.191518</v>
      </c>
    </row>
    <row r="58" spans="1:6" x14ac:dyDescent="0.2">
      <c r="A58" s="60">
        <v>118</v>
      </c>
      <c r="B58" s="60">
        <v>475500</v>
      </c>
      <c r="C58" s="60">
        <v>305500</v>
      </c>
      <c r="D58" s="60">
        <v>6</v>
      </c>
      <c r="E58" s="60">
        <v>32</v>
      </c>
      <c r="F58" s="60">
        <v>9.8486080000000005</v>
      </c>
    </row>
    <row r="59" spans="1:6" x14ac:dyDescent="0.2">
      <c r="A59" s="60">
        <v>118</v>
      </c>
      <c r="B59" s="60">
        <v>476500</v>
      </c>
      <c r="C59" s="60">
        <v>305500</v>
      </c>
      <c r="D59" s="60">
        <v>6</v>
      </c>
      <c r="E59" s="60">
        <v>32</v>
      </c>
      <c r="F59" s="60">
        <v>9.5103720000000003</v>
      </c>
    </row>
    <row r="60" spans="1:6" x14ac:dyDescent="0.2">
      <c r="A60" s="60">
        <v>118</v>
      </c>
      <c r="B60" s="60">
        <v>477500</v>
      </c>
      <c r="C60" s="60">
        <v>305500</v>
      </c>
      <c r="D60" s="60">
        <v>6</v>
      </c>
      <c r="E60" s="60">
        <v>32</v>
      </c>
      <c r="F60" s="60">
        <v>9.3624949999999991</v>
      </c>
    </row>
    <row r="61" spans="1:6" x14ac:dyDescent="0.2">
      <c r="A61" s="60">
        <v>118</v>
      </c>
      <c r="B61" s="60">
        <v>478500</v>
      </c>
      <c r="C61" s="60">
        <v>305500</v>
      </c>
      <c r="D61" s="60">
        <v>6</v>
      </c>
      <c r="E61" s="60">
        <v>32</v>
      </c>
      <c r="F61" s="60">
        <v>9.2050169999999998</v>
      </c>
    </row>
    <row r="62" spans="1:6" x14ac:dyDescent="0.2">
      <c r="A62" s="60">
        <v>118</v>
      </c>
      <c r="B62" s="60">
        <v>479500</v>
      </c>
      <c r="C62" s="60">
        <v>305500</v>
      </c>
      <c r="D62" s="60">
        <v>6</v>
      </c>
      <c r="E62" s="60">
        <v>32</v>
      </c>
      <c r="F62" s="60">
        <v>9.0790330000000008</v>
      </c>
    </row>
    <row r="63" spans="1:6" x14ac:dyDescent="0.2">
      <c r="A63" s="60">
        <v>118</v>
      </c>
      <c r="B63" s="60">
        <v>480500</v>
      </c>
      <c r="C63" s="60">
        <v>305500</v>
      </c>
      <c r="D63" s="60">
        <v>6</v>
      </c>
      <c r="E63" s="60">
        <v>32</v>
      </c>
      <c r="F63" s="60">
        <v>9.1153049999999993</v>
      </c>
    </row>
    <row r="64" spans="1:6" x14ac:dyDescent="0.2">
      <c r="A64" s="60">
        <v>118</v>
      </c>
      <c r="B64" s="60">
        <v>464500</v>
      </c>
      <c r="C64" s="60">
        <v>304500</v>
      </c>
      <c r="D64" s="60">
        <v>6</v>
      </c>
      <c r="E64" s="60">
        <v>11</v>
      </c>
      <c r="F64" s="60">
        <v>17.591989999999999</v>
      </c>
    </row>
    <row r="65" spans="1:6" x14ac:dyDescent="0.2">
      <c r="A65" s="60">
        <v>118</v>
      </c>
      <c r="B65" s="60">
        <v>465500</v>
      </c>
      <c r="C65" s="60">
        <v>304500</v>
      </c>
      <c r="D65" s="60">
        <v>6</v>
      </c>
      <c r="E65" s="60">
        <v>32</v>
      </c>
      <c r="F65" s="60">
        <v>15.259308000000001</v>
      </c>
    </row>
    <row r="66" spans="1:6" x14ac:dyDescent="0.2">
      <c r="A66" s="60">
        <v>118</v>
      </c>
      <c r="B66" s="60">
        <v>466500</v>
      </c>
      <c r="C66" s="60">
        <v>304500</v>
      </c>
      <c r="D66" s="60">
        <v>6</v>
      </c>
      <c r="E66" s="60">
        <v>32</v>
      </c>
      <c r="F66" s="60">
        <v>13.531962</v>
      </c>
    </row>
    <row r="67" spans="1:6" x14ac:dyDescent="0.2">
      <c r="A67" s="60">
        <v>118</v>
      </c>
      <c r="B67" s="60">
        <v>467500</v>
      </c>
      <c r="C67" s="60">
        <v>304500</v>
      </c>
      <c r="D67" s="60">
        <v>6</v>
      </c>
      <c r="E67" s="60">
        <v>32</v>
      </c>
      <c r="F67" s="60">
        <v>12.804963000000001</v>
      </c>
    </row>
    <row r="68" spans="1:6" x14ac:dyDescent="0.2">
      <c r="A68" s="60">
        <v>118</v>
      </c>
      <c r="B68" s="60">
        <v>468500</v>
      </c>
      <c r="C68" s="60">
        <v>304500</v>
      </c>
      <c r="D68" s="60">
        <v>6</v>
      </c>
      <c r="E68" s="60">
        <v>32</v>
      </c>
      <c r="F68" s="60">
        <v>12.073448000000001</v>
      </c>
    </row>
    <row r="69" spans="1:6" x14ac:dyDescent="0.2">
      <c r="A69" s="60">
        <v>118</v>
      </c>
      <c r="B69" s="60">
        <v>469500</v>
      </c>
      <c r="C69" s="60">
        <v>304500</v>
      </c>
      <c r="D69" s="60">
        <v>6</v>
      </c>
      <c r="E69" s="60">
        <v>32</v>
      </c>
      <c r="F69" s="60">
        <v>11.51984</v>
      </c>
    </row>
    <row r="70" spans="1:6" x14ac:dyDescent="0.2">
      <c r="A70" s="60">
        <v>118</v>
      </c>
      <c r="B70" s="60">
        <v>470500</v>
      </c>
      <c r="C70" s="60">
        <v>304500</v>
      </c>
      <c r="D70" s="60">
        <v>6</v>
      </c>
      <c r="E70" s="60">
        <v>32</v>
      </c>
      <c r="F70" s="60">
        <v>11.254664999999999</v>
      </c>
    </row>
    <row r="71" spans="1:6" x14ac:dyDescent="0.2">
      <c r="A71" s="60">
        <v>118</v>
      </c>
      <c r="B71" s="60">
        <v>471500</v>
      </c>
      <c r="C71" s="60">
        <v>304500</v>
      </c>
      <c r="D71" s="60">
        <v>6</v>
      </c>
      <c r="E71" s="60">
        <v>32</v>
      </c>
      <c r="F71" s="60">
        <v>10.89207</v>
      </c>
    </row>
    <row r="72" spans="1:6" x14ac:dyDescent="0.2">
      <c r="A72" s="60">
        <v>118</v>
      </c>
      <c r="B72" s="60">
        <v>472500</v>
      </c>
      <c r="C72" s="60">
        <v>304500</v>
      </c>
      <c r="D72" s="60">
        <v>6</v>
      </c>
      <c r="E72" s="60">
        <v>32</v>
      </c>
      <c r="F72" s="60">
        <v>10.503780000000001</v>
      </c>
    </row>
    <row r="73" spans="1:6" x14ac:dyDescent="0.2">
      <c r="A73" s="60">
        <v>118</v>
      </c>
      <c r="B73" s="60">
        <v>473500</v>
      </c>
      <c r="C73" s="60">
        <v>304500</v>
      </c>
      <c r="D73" s="60">
        <v>6</v>
      </c>
      <c r="E73" s="60">
        <v>32</v>
      </c>
      <c r="F73" s="60">
        <v>10.38635</v>
      </c>
    </row>
    <row r="74" spans="1:6" x14ac:dyDescent="0.2">
      <c r="A74" s="60">
        <v>118</v>
      </c>
      <c r="B74" s="60">
        <v>474500</v>
      </c>
      <c r="C74" s="60">
        <v>304500</v>
      </c>
      <c r="D74" s="60">
        <v>6</v>
      </c>
      <c r="E74" s="60">
        <v>32</v>
      </c>
      <c r="F74" s="60">
        <v>10.02744</v>
      </c>
    </row>
    <row r="75" spans="1:6" x14ac:dyDescent="0.2">
      <c r="A75" s="60">
        <v>118</v>
      </c>
      <c r="B75" s="60">
        <v>475500</v>
      </c>
      <c r="C75" s="60">
        <v>304500</v>
      </c>
      <c r="D75" s="60">
        <v>6</v>
      </c>
      <c r="E75" s="60">
        <v>32</v>
      </c>
      <c r="F75" s="60">
        <v>9.8521570000000001</v>
      </c>
    </row>
    <row r="76" spans="1:6" x14ac:dyDescent="0.2">
      <c r="A76" s="60">
        <v>118</v>
      </c>
      <c r="B76" s="60">
        <v>476500</v>
      </c>
      <c r="C76" s="60">
        <v>304500</v>
      </c>
      <c r="D76" s="60">
        <v>6</v>
      </c>
      <c r="E76" s="60">
        <v>32</v>
      </c>
      <c r="F76" s="60">
        <v>9.5169329999999999</v>
      </c>
    </row>
    <row r="77" spans="1:6" x14ac:dyDescent="0.2">
      <c r="A77" s="60">
        <v>118</v>
      </c>
      <c r="B77" s="60">
        <v>477500</v>
      </c>
      <c r="C77" s="60">
        <v>304500</v>
      </c>
      <c r="D77" s="60">
        <v>6</v>
      </c>
      <c r="E77" s="60">
        <v>32</v>
      </c>
      <c r="F77" s="60">
        <v>9.3561479999999992</v>
      </c>
    </row>
    <row r="78" spans="1:6" x14ac:dyDescent="0.2">
      <c r="A78" s="60">
        <v>118</v>
      </c>
      <c r="B78" s="60">
        <v>478500</v>
      </c>
      <c r="C78" s="60">
        <v>304500</v>
      </c>
      <c r="D78" s="60">
        <v>6</v>
      </c>
      <c r="E78" s="60">
        <v>32</v>
      </c>
      <c r="F78" s="60">
        <v>9.2605369999999994</v>
      </c>
    </row>
    <row r="79" spans="1:6" x14ac:dyDescent="0.2">
      <c r="A79" s="60">
        <v>118</v>
      </c>
      <c r="B79" s="60">
        <v>479500</v>
      </c>
      <c r="C79" s="60">
        <v>304500</v>
      </c>
      <c r="D79" s="60">
        <v>6</v>
      </c>
      <c r="E79" s="60">
        <v>32</v>
      </c>
      <c r="F79" s="60">
        <v>9.1834779999999991</v>
      </c>
    </row>
    <row r="80" spans="1:6" x14ac:dyDescent="0.2">
      <c r="A80" s="60">
        <v>118</v>
      </c>
      <c r="B80" s="60">
        <v>480500</v>
      </c>
      <c r="C80" s="60">
        <v>304500</v>
      </c>
      <c r="D80" s="60">
        <v>6</v>
      </c>
      <c r="E80" s="60">
        <v>32</v>
      </c>
      <c r="F80" s="60">
        <v>9.1390700000000002</v>
      </c>
    </row>
    <row r="81" spans="1:6" x14ac:dyDescent="0.2">
      <c r="A81" s="60">
        <v>118</v>
      </c>
      <c r="B81" s="60">
        <v>464500</v>
      </c>
      <c r="C81" s="60">
        <v>303500</v>
      </c>
      <c r="D81" s="60">
        <v>6</v>
      </c>
      <c r="E81" s="60">
        <v>32</v>
      </c>
      <c r="F81" s="60">
        <v>15.377433</v>
      </c>
    </row>
    <row r="82" spans="1:6" x14ac:dyDescent="0.2">
      <c r="A82" s="60">
        <v>118</v>
      </c>
      <c r="B82" s="60">
        <v>465500</v>
      </c>
      <c r="C82" s="60">
        <v>303500</v>
      </c>
      <c r="D82" s="60">
        <v>6</v>
      </c>
      <c r="E82" s="60">
        <v>32</v>
      </c>
      <c r="F82" s="60">
        <v>13.945728000000001</v>
      </c>
    </row>
    <row r="83" spans="1:6" x14ac:dyDescent="0.2">
      <c r="A83" s="60">
        <v>118</v>
      </c>
      <c r="B83" s="60">
        <v>466500</v>
      </c>
      <c r="C83" s="60">
        <v>303500</v>
      </c>
      <c r="D83" s="60">
        <v>6</v>
      </c>
      <c r="E83" s="60">
        <v>32</v>
      </c>
      <c r="F83" s="60">
        <v>13.434222999999999</v>
      </c>
    </row>
    <row r="84" spans="1:6" x14ac:dyDescent="0.2">
      <c r="A84" s="60">
        <v>118</v>
      </c>
      <c r="B84" s="60">
        <v>467500</v>
      </c>
      <c r="C84" s="60">
        <v>303500</v>
      </c>
      <c r="D84" s="60">
        <v>6</v>
      </c>
      <c r="E84" s="60">
        <v>32</v>
      </c>
      <c r="F84" s="60">
        <v>13.00619</v>
      </c>
    </row>
    <row r="85" spans="1:6" x14ac:dyDescent="0.2">
      <c r="A85" s="60">
        <v>118</v>
      </c>
      <c r="B85" s="60">
        <v>468500</v>
      </c>
      <c r="C85" s="60">
        <v>303500</v>
      </c>
      <c r="D85" s="60">
        <v>6</v>
      </c>
      <c r="E85" s="60">
        <v>32</v>
      </c>
      <c r="F85" s="60">
        <v>12.399782999999999</v>
      </c>
    </row>
    <row r="86" spans="1:6" x14ac:dyDescent="0.2">
      <c r="A86" s="60">
        <v>118</v>
      </c>
      <c r="B86" s="60">
        <v>469500</v>
      </c>
      <c r="C86" s="60">
        <v>303500</v>
      </c>
      <c r="D86" s="60">
        <v>6</v>
      </c>
      <c r="E86" s="60">
        <v>32</v>
      </c>
      <c r="F86" s="60">
        <v>11.88364</v>
      </c>
    </row>
    <row r="87" spans="1:6" x14ac:dyDescent="0.2">
      <c r="A87" s="60">
        <v>118</v>
      </c>
      <c r="B87" s="60">
        <v>470500</v>
      </c>
      <c r="C87" s="60">
        <v>303500</v>
      </c>
      <c r="D87" s="60">
        <v>6</v>
      </c>
      <c r="E87" s="60">
        <v>32</v>
      </c>
      <c r="F87" s="60">
        <v>11.462664999999999</v>
      </c>
    </row>
    <row r="88" spans="1:6" x14ac:dyDescent="0.2">
      <c r="A88" s="60">
        <v>118</v>
      </c>
      <c r="B88" s="60">
        <v>471500</v>
      </c>
      <c r="C88" s="60">
        <v>303500</v>
      </c>
      <c r="D88" s="60">
        <v>6</v>
      </c>
      <c r="E88" s="60">
        <v>32</v>
      </c>
      <c r="F88" s="60">
        <v>11.281565000000001</v>
      </c>
    </row>
    <row r="89" spans="1:6" x14ac:dyDescent="0.2">
      <c r="A89" s="60">
        <v>118</v>
      </c>
      <c r="B89" s="60">
        <v>472500</v>
      </c>
      <c r="C89" s="60">
        <v>303500</v>
      </c>
      <c r="D89" s="60">
        <v>6</v>
      </c>
      <c r="E89" s="60">
        <v>32</v>
      </c>
      <c r="F89" s="60">
        <v>10.873177999999999</v>
      </c>
    </row>
    <row r="90" spans="1:6" x14ac:dyDescent="0.2">
      <c r="A90" s="60">
        <v>118</v>
      </c>
      <c r="B90" s="60">
        <v>473500</v>
      </c>
      <c r="C90" s="60">
        <v>303500</v>
      </c>
      <c r="D90" s="60">
        <v>6</v>
      </c>
      <c r="E90" s="60">
        <v>32</v>
      </c>
      <c r="F90" s="60">
        <v>10.462692000000001</v>
      </c>
    </row>
    <row r="91" spans="1:6" x14ac:dyDescent="0.2">
      <c r="A91" s="60">
        <v>118</v>
      </c>
      <c r="B91" s="60">
        <v>474500</v>
      </c>
      <c r="C91" s="60">
        <v>303500</v>
      </c>
      <c r="D91" s="60">
        <v>6</v>
      </c>
      <c r="E91" s="60">
        <v>32</v>
      </c>
      <c r="F91" s="60">
        <v>10.052189</v>
      </c>
    </row>
    <row r="92" spans="1:6" x14ac:dyDescent="0.2">
      <c r="A92" s="60">
        <v>118</v>
      </c>
      <c r="B92" s="60">
        <v>475500</v>
      </c>
      <c r="C92" s="60">
        <v>303500</v>
      </c>
      <c r="D92" s="60">
        <v>6</v>
      </c>
      <c r="E92" s="60">
        <v>32</v>
      </c>
      <c r="F92" s="60">
        <v>9.8618760000000005</v>
      </c>
    </row>
    <row r="93" spans="1:6" x14ac:dyDescent="0.2">
      <c r="A93" s="60">
        <v>118</v>
      </c>
      <c r="B93" s="60">
        <v>476500</v>
      </c>
      <c r="C93" s="60">
        <v>303500</v>
      </c>
      <c r="D93" s="60">
        <v>6</v>
      </c>
      <c r="E93" s="60">
        <v>32</v>
      </c>
      <c r="F93" s="60">
        <v>9.4857119999999995</v>
      </c>
    </row>
    <row r="94" spans="1:6" x14ac:dyDescent="0.2">
      <c r="A94" s="60">
        <v>118</v>
      </c>
      <c r="B94" s="60">
        <v>477500</v>
      </c>
      <c r="C94" s="60">
        <v>303500</v>
      </c>
      <c r="D94" s="60">
        <v>6</v>
      </c>
      <c r="E94" s="60">
        <v>32</v>
      </c>
      <c r="F94" s="60">
        <v>9.394577</v>
      </c>
    </row>
    <row r="95" spans="1:6" x14ac:dyDescent="0.2">
      <c r="A95" s="60">
        <v>118</v>
      </c>
      <c r="B95" s="60">
        <v>478500</v>
      </c>
      <c r="C95" s="60">
        <v>303500</v>
      </c>
      <c r="D95" s="60">
        <v>6</v>
      </c>
      <c r="E95" s="60">
        <v>32</v>
      </c>
      <c r="F95" s="60">
        <v>9.2345229999999994</v>
      </c>
    </row>
    <row r="96" spans="1:6" x14ac:dyDescent="0.2">
      <c r="A96" s="60">
        <v>118</v>
      </c>
      <c r="B96" s="60">
        <v>479500</v>
      </c>
      <c r="C96" s="60">
        <v>303500</v>
      </c>
      <c r="D96" s="60">
        <v>6</v>
      </c>
      <c r="E96" s="60">
        <v>32</v>
      </c>
      <c r="F96" s="60">
        <v>9.1822949999999999</v>
      </c>
    </row>
    <row r="97" spans="1:6" x14ac:dyDescent="0.2">
      <c r="A97" s="60">
        <v>118</v>
      </c>
      <c r="B97" s="60">
        <v>480500</v>
      </c>
      <c r="C97" s="60">
        <v>303500</v>
      </c>
      <c r="D97" s="60">
        <v>6</v>
      </c>
      <c r="E97" s="60">
        <v>32</v>
      </c>
      <c r="F97" s="60">
        <v>9.1477039999999992</v>
      </c>
    </row>
    <row r="98" spans="1:6" x14ac:dyDescent="0.2">
      <c r="A98" s="60">
        <v>118</v>
      </c>
      <c r="B98" s="60">
        <v>463500</v>
      </c>
      <c r="C98" s="60">
        <v>302500</v>
      </c>
      <c r="D98" s="60">
        <v>6</v>
      </c>
      <c r="E98" s="60">
        <v>32</v>
      </c>
      <c r="F98" s="60">
        <v>15.814724999999999</v>
      </c>
    </row>
    <row r="99" spans="1:6" x14ac:dyDescent="0.2">
      <c r="A99" s="60">
        <v>118</v>
      </c>
      <c r="B99" s="60">
        <v>464500</v>
      </c>
      <c r="C99" s="60">
        <v>302500</v>
      </c>
      <c r="D99" s="60">
        <v>6</v>
      </c>
      <c r="E99" s="60">
        <v>32</v>
      </c>
      <c r="F99" s="60">
        <v>14.366602</v>
      </c>
    </row>
    <row r="100" spans="1:6" x14ac:dyDescent="0.2">
      <c r="A100" s="60">
        <v>118</v>
      </c>
      <c r="B100" s="60">
        <v>465500</v>
      </c>
      <c r="C100" s="60">
        <v>302500</v>
      </c>
      <c r="D100" s="60">
        <v>6</v>
      </c>
      <c r="E100" s="60">
        <v>32</v>
      </c>
      <c r="F100" s="60">
        <v>13.357993</v>
      </c>
    </row>
    <row r="101" spans="1:6" x14ac:dyDescent="0.2">
      <c r="A101" s="60">
        <v>118</v>
      </c>
      <c r="B101" s="60">
        <v>466500</v>
      </c>
      <c r="C101" s="60">
        <v>302500</v>
      </c>
      <c r="D101" s="60">
        <v>6</v>
      </c>
      <c r="E101" s="60">
        <v>32</v>
      </c>
      <c r="F101" s="60">
        <v>12.61655</v>
      </c>
    </row>
    <row r="102" spans="1:6" x14ac:dyDescent="0.2">
      <c r="A102" s="60">
        <v>118</v>
      </c>
      <c r="B102" s="60">
        <v>467500</v>
      </c>
      <c r="C102" s="60">
        <v>302500</v>
      </c>
      <c r="D102" s="60">
        <v>6</v>
      </c>
      <c r="E102" s="60">
        <v>32</v>
      </c>
      <c r="F102" s="60">
        <v>12.037478</v>
      </c>
    </row>
    <row r="103" spans="1:6" x14ac:dyDescent="0.2">
      <c r="A103" s="60">
        <v>118</v>
      </c>
      <c r="B103" s="60">
        <v>468500</v>
      </c>
      <c r="C103" s="60">
        <v>302500</v>
      </c>
      <c r="D103" s="60">
        <v>6</v>
      </c>
      <c r="E103" s="60">
        <v>32</v>
      </c>
      <c r="F103" s="60">
        <v>11.540353</v>
      </c>
    </row>
    <row r="104" spans="1:6" x14ac:dyDescent="0.2">
      <c r="A104" s="60">
        <v>118</v>
      </c>
      <c r="B104" s="60">
        <v>469500</v>
      </c>
      <c r="C104" s="60">
        <v>302500</v>
      </c>
      <c r="D104" s="60">
        <v>6</v>
      </c>
      <c r="E104" s="60">
        <v>32</v>
      </c>
      <c r="F104" s="60">
        <v>11.17252</v>
      </c>
    </row>
    <row r="105" spans="1:6" x14ac:dyDescent="0.2">
      <c r="A105" s="60">
        <v>118</v>
      </c>
      <c r="B105" s="60">
        <v>470500</v>
      </c>
      <c r="C105" s="60">
        <v>302500</v>
      </c>
      <c r="D105" s="60">
        <v>6</v>
      </c>
      <c r="E105" s="60">
        <v>32</v>
      </c>
      <c r="F105" s="60">
        <v>11.184127</v>
      </c>
    </row>
    <row r="106" spans="1:6" x14ac:dyDescent="0.2">
      <c r="A106" s="60">
        <v>118</v>
      </c>
      <c r="B106" s="60">
        <v>471500</v>
      </c>
      <c r="C106" s="60">
        <v>302500</v>
      </c>
      <c r="D106" s="60">
        <v>6</v>
      </c>
      <c r="E106" s="60">
        <v>32</v>
      </c>
      <c r="F106" s="60">
        <v>10.848267</v>
      </c>
    </row>
    <row r="107" spans="1:6" x14ac:dyDescent="0.2">
      <c r="A107" s="60">
        <v>118</v>
      </c>
      <c r="B107" s="60">
        <v>472500</v>
      </c>
      <c r="C107" s="60">
        <v>302500</v>
      </c>
      <c r="D107" s="60">
        <v>6</v>
      </c>
      <c r="E107" s="60">
        <v>32</v>
      </c>
      <c r="F107" s="60">
        <v>10.647880000000001</v>
      </c>
    </row>
    <row r="108" spans="1:6" x14ac:dyDescent="0.2">
      <c r="A108" s="60">
        <v>118</v>
      </c>
      <c r="B108" s="60">
        <v>473500</v>
      </c>
      <c r="C108" s="60">
        <v>302500</v>
      </c>
      <c r="D108" s="60">
        <v>6</v>
      </c>
      <c r="E108" s="60">
        <v>32</v>
      </c>
      <c r="F108" s="60">
        <v>10.716077</v>
      </c>
    </row>
    <row r="109" spans="1:6" x14ac:dyDescent="0.2">
      <c r="A109" s="60">
        <v>118</v>
      </c>
      <c r="B109" s="60">
        <v>474500</v>
      </c>
      <c r="C109" s="60">
        <v>302500</v>
      </c>
      <c r="D109" s="60">
        <v>6</v>
      </c>
      <c r="E109" s="60">
        <v>32</v>
      </c>
      <c r="F109" s="60">
        <v>10.664797999999999</v>
      </c>
    </row>
    <row r="110" spans="1:6" x14ac:dyDescent="0.2">
      <c r="A110" s="60">
        <v>118</v>
      </c>
      <c r="B110" s="60">
        <v>475500</v>
      </c>
      <c r="C110" s="60">
        <v>302500</v>
      </c>
      <c r="D110" s="60">
        <v>6</v>
      </c>
      <c r="E110" s="60">
        <v>32</v>
      </c>
      <c r="F110" s="60">
        <v>10.148854999999999</v>
      </c>
    </row>
    <row r="111" spans="1:6" x14ac:dyDescent="0.2">
      <c r="A111" s="60">
        <v>118</v>
      </c>
      <c r="B111" s="60">
        <v>476500</v>
      </c>
      <c r="C111" s="60">
        <v>302500</v>
      </c>
      <c r="D111" s="60">
        <v>6</v>
      </c>
      <c r="E111" s="60">
        <v>32</v>
      </c>
      <c r="F111" s="60">
        <v>9.5641280000000002</v>
      </c>
    </row>
    <row r="112" spans="1:6" x14ac:dyDescent="0.2">
      <c r="A112" s="60">
        <v>118</v>
      </c>
      <c r="B112" s="60">
        <v>477500</v>
      </c>
      <c r="C112" s="60">
        <v>302500</v>
      </c>
      <c r="D112" s="60">
        <v>6</v>
      </c>
      <c r="E112" s="60">
        <v>32</v>
      </c>
      <c r="F112" s="60">
        <v>9.4136009999999999</v>
      </c>
    </row>
    <row r="113" spans="1:6" x14ac:dyDescent="0.2">
      <c r="A113" s="60">
        <v>118</v>
      </c>
      <c r="B113" s="60">
        <v>478500</v>
      </c>
      <c r="C113" s="60">
        <v>302500</v>
      </c>
      <c r="D113" s="60">
        <v>6</v>
      </c>
      <c r="E113" s="60">
        <v>32</v>
      </c>
      <c r="F113" s="60">
        <v>9.2990290000000009</v>
      </c>
    </row>
    <row r="114" spans="1:6" x14ac:dyDescent="0.2">
      <c r="A114" s="60">
        <v>118</v>
      </c>
      <c r="B114" s="60">
        <v>479500</v>
      </c>
      <c r="C114" s="60">
        <v>302500</v>
      </c>
      <c r="D114" s="60">
        <v>6</v>
      </c>
      <c r="E114" s="60">
        <v>32</v>
      </c>
      <c r="F114" s="60">
        <v>9.2544850000000007</v>
      </c>
    </row>
    <row r="115" spans="1:6" x14ac:dyDescent="0.2">
      <c r="A115" s="60">
        <v>118</v>
      </c>
      <c r="B115" s="60">
        <v>464500</v>
      </c>
      <c r="C115" s="60">
        <v>301500</v>
      </c>
      <c r="D115" s="60">
        <v>6</v>
      </c>
      <c r="E115" s="60">
        <v>32</v>
      </c>
      <c r="F115" s="60">
        <v>13.98433</v>
      </c>
    </row>
    <row r="116" spans="1:6" x14ac:dyDescent="0.2">
      <c r="A116" s="60">
        <v>118</v>
      </c>
      <c r="B116" s="60">
        <v>465500</v>
      </c>
      <c r="C116" s="60">
        <v>301500</v>
      </c>
      <c r="D116" s="60">
        <v>6</v>
      </c>
      <c r="E116" s="60">
        <v>32</v>
      </c>
      <c r="F116" s="60">
        <v>12.978567999999999</v>
      </c>
    </row>
    <row r="117" spans="1:6" x14ac:dyDescent="0.2">
      <c r="A117" s="60">
        <v>118</v>
      </c>
      <c r="B117" s="60">
        <v>466500</v>
      </c>
      <c r="C117" s="60">
        <v>301500</v>
      </c>
      <c r="D117" s="60">
        <v>6</v>
      </c>
      <c r="E117" s="60">
        <v>32</v>
      </c>
      <c r="F117" s="60">
        <v>12.333588000000001</v>
      </c>
    </row>
    <row r="118" spans="1:6" x14ac:dyDescent="0.2">
      <c r="A118" s="60">
        <v>118</v>
      </c>
      <c r="B118" s="60">
        <v>467500</v>
      </c>
      <c r="C118" s="60">
        <v>301500</v>
      </c>
      <c r="D118" s="60">
        <v>6</v>
      </c>
      <c r="E118" s="60">
        <v>32</v>
      </c>
      <c r="F118" s="60">
        <v>11.76221</v>
      </c>
    </row>
    <row r="119" spans="1:6" x14ac:dyDescent="0.2">
      <c r="A119" s="60">
        <v>118</v>
      </c>
      <c r="B119" s="60">
        <v>468500</v>
      </c>
      <c r="C119" s="60">
        <v>301500</v>
      </c>
      <c r="D119" s="60">
        <v>6</v>
      </c>
      <c r="E119" s="60">
        <v>32</v>
      </c>
      <c r="F119" s="60">
        <v>11.331643</v>
      </c>
    </row>
    <row r="120" spans="1:6" x14ac:dyDescent="0.2">
      <c r="A120" s="60">
        <v>118</v>
      </c>
      <c r="B120" s="60">
        <v>469500</v>
      </c>
      <c r="C120" s="60">
        <v>301500</v>
      </c>
      <c r="D120" s="60">
        <v>6</v>
      </c>
      <c r="E120" s="60">
        <v>32</v>
      </c>
      <c r="F120" s="60">
        <v>11.03168</v>
      </c>
    </row>
    <row r="121" spans="1:6" x14ac:dyDescent="0.2">
      <c r="A121" s="60">
        <v>118</v>
      </c>
      <c r="B121" s="60">
        <v>470500</v>
      </c>
      <c r="C121" s="60">
        <v>301500</v>
      </c>
      <c r="D121" s="60">
        <v>6</v>
      </c>
      <c r="E121" s="60">
        <v>32</v>
      </c>
      <c r="F121" s="60">
        <v>10.837985</v>
      </c>
    </row>
    <row r="122" spans="1:6" x14ac:dyDescent="0.2">
      <c r="A122" s="60">
        <v>118</v>
      </c>
      <c r="B122" s="60">
        <v>471500</v>
      </c>
      <c r="C122" s="60">
        <v>301500</v>
      </c>
      <c r="D122" s="60">
        <v>6</v>
      </c>
      <c r="E122" s="60">
        <v>32</v>
      </c>
      <c r="F122" s="60">
        <v>10.502603000000001</v>
      </c>
    </row>
    <row r="123" spans="1:6" x14ac:dyDescent="0.2">
      <c r="A123" s="60">
        <v>118</v>
      </c>
      <c r="B123" s="60">
        <v>472500</v>
      </c>
      <c r="C123" s="60">
        <v>301500</v>
      </c>
      <c r="D123" s="60">
        <v>6</v>
      </c>
      <c r="E123" s="60">
        <v>32</v>
      </c>
      <c r="F123" s="60">
        <v>10.351312999999999</v>
      </c>
    </row>
    <row r="124" spans="1:6" x14ac:dyDescent="0.2">
      <c r="A124" s="60">
        <v>118</v>
      </c>
      <c r="B124" s="60">
        <v>473500</v>
      </c>
      <c r="C124" s="60">
        <v>301500</v>
      </c>
      <c r="D124" s="60">
        <v>6</v>
      </c>
      <c r="E124" s="60">
        <v>32</v>
      </c>
      <c r="F124" s="60">
        <v>10.070402</v>
      </c>
    </row>
    <row r="125" spans="1:6" x14ac:dyDescent="0.2">
      <c r="A125" s="60">
        <v>118</v>
      </c>
      <c r="B125" s="60">
        <v>474500</v>
      </c>
      <c r="C125" s="60">
        <v>301500</v>
      </c>
      <c r="D125" s="60">
        <v>6</v>
      </c>
      <c r="E125" s="60">
        <v>32</v>
      </c>
      <c r="F125" s="60">
        <v>9.8492820000000005</v>
      </c>
    </row>
    <row r="126" spans="1:6" x14ac:dyDescent="0.2">
      <c r="A126" s="60">
        <v>118</v>
      </c>
      <c r="B126" s="60">
        <v>475500</v>
      </c>
      <c r="C126" s="60">
        <v>301500</v>
      </c>
      <c r="D126" s="60">
        <v>6</v>
      </c>
      <c r="E126" s="60">
        <v>32</v>
      </c>
      <c r="F126" s="60">
        <v>10.160531000000001</v>
      </c>
    </row>
    <row r="127" spans="1:6" x14ac:dyDescent="0.2">
      <c r="A127" s="60">
        <v>118</v>
      </c>
      <c r="B127" s="60">
        <v>476500</v>
      </c>
      <c r="C127" s="60">
        <v>301500</v>
      </c>
      <c r="D127" s="60">
        <v>6</v>
      </c>
      <c r="E127" s="60">
        <v>32</v>
      </c>
      <c r="F127" s="60">
        <v>9.9186200000000007</v>
      </c>
    </row>
    <row r="128" spans="1:6" x14ac:dyDescent="0.2">
      <c r="A128" s="60">
        <v>118</v>
      </c>
      <c r="B128" s="60">
        <v>477500</v>
      </c>
      <c r="C128" s="60">
        <v>301500</v>
      </c>
      <c r="D128" s="60">
        <v>6</v>
      </c>
      <c r="E128" s="60">
        <v>32</v>
      </c>
      <c r="F128" s="60">
        <v>9.4767519999999994</v>
      </c>
    </row>
    <row r="129" spans="1:6" x14ac:dyDescent="0.2">
      <c r="A129" s="60">
        <v>118</v>
      </c>
      <c r="B129" s="60">
        <v>478500</v>
      </c>
      <c r="C129" s="60">
        <v>301500</v>
      </c>
      <c r="D129" s="60">
        <v>6</v>
      </c>
      <c r="E129" s="60">
        <v>32</v>
      </c>
      <c r="F129" s="60">
        <v>9.3910230000000006</v>
      </c>
    </row>
    <row r="130" spans="1:6" x14ac:dyDescent="0.2">
      <c r="A130" s="60">
        <v>118</v>
      </c>
      <c r="B130" s="60">
        <v>479500</v>
      </c>
      <c r="C130" s="60">
        <v>301500</v>
      </c>
      <c r="D130" s="60">
        <v>6</v>
      </c>
      <c r="E130" s="60">
        <v>32</v>
      </c>
      <c r="F130" s="60">
        <v>9.309018</v>
      </c>
    </row>
    <row r="131" spans="1:6" x14ac:dyDescent="0.2">
      <c r="A131" s="60">
        <v>118</v>
      </c>
      <c r="B131" s="60">
        <v>465500</v>
      </c>
      <c r="C131" s="60">
        <v>300500</v>
      </c>
      <c r="D131" s="60">
        <v>6</v>
      </c>
      <c r="E131" s="60">
        <v>32</v>
      </c>
      <c r="F131" s="60">
        <v>12.771283</v>
      </c>
    </row>
    <row r="132" spans="1:6" x14ac:dyDescent="0.2">
      <c r="A132" s="60">
        <v>118</v>
      </c>
      <c r="B132" s="60">
        <v>466500</v>
      </c>
      <c r="C132" s="60">
        <v>300500</v>
      </c>
      <c r="D132" s="60">
        <v>6</v>
      </c>
      <c r="E132" s="60">
        <v>32</v>
      </c>
      <c r="F132" s="60">
        <v>12.193098000000001</v>
      </c>
    </row>
    <row r="133" spans="1:6" x14ac:dyDescent="0.2">
      <c r="A133" s="60">
        <v>118</v>
      </c>
      <c r="B133" s="60">
        <v>467500</v>
      </c>
      <c r="C133" s="60">
        <v>300500</v>
      </c>
      <c r="D133" s="60">
        <v>6</v>
      </c>
      <c r="E133" s="60">
        <v>32</v>
      </c>
      <c r="F133" s="60">
        <v>11.682695000000001</v>
      </c>
    </row>
    <row r="134" spans="1:6" x14ac:dyDescent="0.2">
      <c r="A134" s="60">
        <v>118</v>
      </c>
      <c r="B134" s="60">
        <v>468500</v>
      </c>
      <c r="C134" s="60">
        <v>300500</v>
      </c>
      <c r="D134" s="60">
        <v>6</v>
      </c>
      <c r="E134" s="60">
        <v>32</v>
      </c>
      <c r="F134" s="60">
        <v>11.303305</v>
      </c>
    </row>
    <row r="135" spans="1:6" x14ac:dyDescent="0.2">
      <c r="A135" s="60">
        <v>118</v>
      </c>
      <c r="B135" s="60">
        <v>469500</v>
      </c>
      <c r="C135" s="60">
        <v>300500</v>
      </c>
      <c r="D135" s="60">
        <v>6</v>
      </c>
      <c r="E135" s="60">
        <v>32</v>
      </c>
      <c r="F135" s="60">
        <v>10.938923000000001</v>
      </c>
    </row>
    <row r="136" spans="1:6" x14ac:dyDescent="0.2">
      <c r="A136" s="60">
        <v>118</v>
      </c>
      <c r="B136" s="60">
        <v>470500</v>
      </c>
      <c r="C136" s="60">
        <v>300500</v>
      </c>
      <c r="D136" s="60">
        <v>6</v>
      </c>
      <c r="E136" s="60">
        <v>32</v>
      </c>
      <c r="F136" s="60">
        <v>10.731255000000001</v>
      </c>
    </row>
    <row r="137" spans="1:6" x14ac:dyDescent="0.2">
      <c r="A137" s="60">
        <v>118</v>
      </c>
      <c r="B137" s="60">
        <v>471500</v>
      </c>
      <c r="C137" s="60">
        <v>300500</v>
      </c>
      <c r="D137" s="60">
        <v>6</v>
      </c>
      <c r="E137" s="60">
        <v>32</v>
      </c>
      <c r="F137" s="60">
        <v>10.428023</v>
      </c>
    </row>
    <row r="138" spans="1:6" x14ac:dyDescent="0.2">
      <c r="A138" s="60">
        <v>118</v>
      </c>
      <c r="B138" s="60">
        <v>472500</v>
      </c>
      <c r="C138" s="60">
        <v>300500</v>
      </c>
      <c r="D138" s="60">
        <v>6</v>
      </c>
      <c r="E138" s="60">
        <v>32</v>
      </c>
      <c r="F138" s="60">
        <v>10.268955</v>
      </c>
    </row>
    <row r="139" spans="1:6" x14ac:dyDescent="0.2">
      <c r="A139" s="60">
        <v>118</v>
      </c>
      <c r="B139" s="60">
        <v>473500</v>
      </c>
      <c r="C139" s="60">
        <v>300500</v>
      </c>
      <c r="D139" s="60">
        <v>6</v>
      </c>
      <c r="E139" s="60">
        <v>32</v>
      </c>
      <c r="F139" s="60">
        <v>9.9669799999999995</v>
      </c>
    </row>
    <row r="140" spans="1:6" x14ac:dyDescent="0.2">
      <c r="A140" s="60">
        <v>118</v>
      </c>
      <c r="B140" s="60">
        <v>474500</v>
      </c>
      <c r="C140" s="60">
        <v>300500</v>
      </c>
      <c r="D140" s="60">
        <v>6</v>
      </c>
      <c r="E140" s="60">
        <v>32</v>
      </c>
      <c r="F140" s="60">
        <v>9.7468090000000007</v>
      </c>
    </row>
    <row r="141" spans="1:6" x14ac:dyDescent="0.2">
      <c r="A141" s="60">
        <v>118</v>
      </c>
      <c r="B141" s="60">
        <v>475500</v>
      </c>
      <c r="C141" s="60">
        <v>300500</v>
      </c>
      <c r="D141" s="60">
        <v>6</v>
      </c>
      <c r="E141" s="60">
        <v>32</v>
      </c>
      <c r="F141" s="60">
        <v>9.7084170000000007</v>
      </c>
    </row>
    <row r="142" spans="1:6" x14ac:dyDescent="0.2">
      <c r="A142" s="60">
        <v>118</v>
      </c>
      <c r="B142" s="60">
        <v>476500</v>
      </c>
      <c r="C142" s="60">
        <v>300500</v>
      </c>
      <c r="D142" s="60">
        <v>6</v>
      </c>
      <c r="E142" s="60">
        <v>32</v>
      </c>
      <c r="F142" s="60">
        <v>9.9678500000000003</v>
      </c>
    </row>
    <row r="143" spans="1:6" x14ac:dyDescent="0.2">
      <c r="A143" s="60">
        <v>118</v>
      </c>
      <c r="B143" s="60">
        <v>477500</v>
      </c>
      <c r="C143" s="60">
        <v>300500</v>
      </c>
      <c r="D143" s="60">
        <v>6</v>
      </c>
      <c r="E143" s="60">
        <v>32</v>
      </c>
      <c r="F143" s="60">
        <v>9.9111519999999995</v>
      </c>
    </row>
    <row r="144" spans="1:6" x14ac:dyDescent="0.2">
      <c r="A144" s="60">
        <v>118</v>
      </c>
      <c r="B144" s="60">
        <v>478500</v>
      </c>
      <c r="C144" s="60">
        <v>300500</v>
      </c>
      <c r="D144" s="60">
        <v>6</v>
      </c>
      <c r="E144" s="60">
        <v>32</v>
      </c>
      <c r="F144" s="60">
        <v>9.8902129999999993</v>
      </c>
    </row>
    <row r="145" spans="1:6" x14ac:dyDescent="0.2">
      <c r="A145" s="60">
        <v>118</v>
      </c>
      <c r="B145" s="60">
        <v>479500</v>
      </c>
      <c r="C145" s="60">
        <v>300500</v>
      </c>
      <c r="D145" s="60">
        <v>6</v>
      </c>
      <c r="E145" s="60">
        <v>32</v>
      </c>
      <c r="F145" s="60">
        <v>9.7798839999999991</v>
      </c>
    </row>
    <row r="146" spans="1:6" x14ac:dyDescent="0.2">
      <c r="A146" s="60">
        <v>118</v>
      </c>
      <c r="B146" s="60">
        <v>481500</v>
      </c>
      <c r="C146" s="60">
        <v>300500</v>
      </c>
      <c r="D146" s="60">
        <v>6</v>
      </c>
      <c r="E146" s="60">
        <v>32</v>
      </c>
      <c r="F146" s="60">
        <v>9.8977959999999996</v>
      </c>
    </row>
    <row r="147" spans="1:6" x14ac:dyDescent="0.2">
      <c r="A147" s="60">
        <v>118</v>
      </c>
      <c r="B147" s="60">
        <v>464500</v>
      </c>
      <c r="C147" s="60">
        <v>299500</v>
      </c>
      <c r="D147" s="60">
        <v>6</v>
      </c>
      <c r="E147" s="60">
        <v>32</v>
      </c>
      <c r="F147" s="60">
        <v>13.852045</v>
      </c>
    </row>
    <row r="148" spans="1:6" x14ac:dyDescent="0.2">
      <c r="A148" s="60">
        <v>118</v>
      </c>
      <c r="B148" s="60">
        <v>465500</v>
      </c>
      <c r="C148" s="60">
        <v>299500</v>
      </c>
      <c r="D148" s="60">
        <v>6</v>
      </c>
      <c r="E148" s="60">
        <v>32</v>
      </c>
      <c r="F148" s="60">
        <v>12.618442999999999</v>
      </c>
    </row>
    <row r="149" spans="1:6" x14ac:dyDescent="0.2">
      <c r="A149" s="60">
        <v>118</v>
      </c>
      <c r="B149" s="60">
        <v>466500</v>
      </c>
      <c r="C149" s="60">
        <v>299500</v>
      </c>
      <c r="D149" s="60">
        <v>6</v>
      </c>
      <c r="E149" s="60">
        <v>32</v>
      </c>
      <c r="F149" s="60">
        <v>12.028285</v>
      </c>
    </row>
    <row r="150" spans="1:6" x14ac:dyDescent="0.2">
      <c r="A150" s="60">
        <v>118</v>
      </c>
      <c r="B150" s="60">
        <v>467500</v>
      </c>
      <c r="C150" s="60">
        <v>299500</v>
      </c>
      <c r="D150" s="60">
        <v>6</v>
      </c>
      <c r="E150" s="60">
        <v>32</v>
      </c>
      <c r="F150" s="60">
        <v>11.58939</v>
      </c>
    </row>
    <row r="151" spans="1:6" x14ac:dyDescent="0.2">
      <c r="A151" s="60">
        <v>118</v>
      </c>
      <c r="B151" s="60">
        <v>468500</v>
      </c>
      <c r="C151" s="60">
        <v>299500</v>
      </c>
      <c r="D151" s="60">
        <v>6</v>
      </c>
      <c r="E151" s="60">
        <v>32</v>
      </c>
      <c r="F151" s="60">
        <v>11.12626</v>
      </c>
    </row>
    <row r="152" spans="1:6" x14ac:dyDescent="0.2">
      <c r="A152" s="60">
        <v>118</v>
      </c>
      <c r="B152" s="60">
        <v>469500</v>
      </c>
      <c r="C152" s="60">
        <v>299500</v>
      </c>
      <c r="D152" s="60">
        <v>6</v>
      </c>
      <c r="E152" s="60">
        <v>32</v>
      </c>
      <c r="F152" s="60">
        <v>10.839544999999999</v>
      </c>
    </row>
    <row r="153" spans="1:6" x14ac:dyDescent="0.2">
      <c r="A153" s="60">
        <v>118</v>
      </c>
      <c r="B153" s="60">
        <v>470500</v>
      </c>
      <c r="C153" s="60">
        <v>299500</v>
      </c>
      <c r="D153" s="60">
        <v>6</v>
      </c>
      <c r="E153" s="60">
        <v>32</v>
      </c>
      <c r="F153" s="60">
        <v>10.750719999999999</v>
      </c>
    </row>
    <row r="154" spans="1:6" x14ac:dyDescent="0.2">
      <c r="A154" s="60">
        <v>118</v>
      </c>
      <c r="B154" s="60">
        <v>471500</v>
      </c>
      <c r="C154" s="60">
        <v>299500</v>
      </c>
      <c r="D154" s="60">
        <v>6</v>
      </c>
      <c r="E154" s="60">
        <v>32</v>
      </c>
      <c r="F154" s="60">
        <v>10.419413</v>
      </c>
    </row>
    <row r="155" spans="1:6" x14ac:dyDescent="0.2">
      <c r="A155" s="60">
        <v>118</v>
      </c>
      <c r="B155" s="60">
        <v>472500</v>
      </c>
      <c r="C155" s="60">
        <v>299500</v>
      </c>
      <c r="D155" s="60">
        <v>6</v>
      </c>
      <c r="E155" s="60">
        <v>32</v>
      </c>
      <c r="F155" s="60">
        <v>10.247312000000001</v>
      </c>
    </row>
    <row r="156" spans="1:6" x14ac:dyDescent="0.2">
      <c r="A156" s="60">
        <v>118</v>
      </c>
      <c r="B156" s="60">
        <v>473500</v>
      </c>
      <c r="C156" s="60">
        <v>299500</v>
      </c>
      <c r="D156" s="60">
        <v>6</v>
      </c>
      <c r="E156" s="60">
        <v>32</v>
      </c>
      <c r="F156" s="60">
        <v>9.9134569999999993</v>
      </c>
    </row>
    <row r="157" spans="1:6" x14ac:dyDescent="0.2">
      <c r="A157" s="60">
        <v>118</v>
      </c>
      <c r="B157" s="60">
        <v>474500</v>
      </c>
      <c r="C157" s="60">
        <v>299500</v>
      </c>
      <c r="D157" s="60">
        <v>6</v>
      </c>
      <c r="E157" s="60">
        <v>32</v>
      </c>
      <c r="F157" s="60">
        <v>9.7335290000000008</v>
      </c>
    </row>
    <row r="158" spans="1:6" x14ac:dyDescent="0.2">
      <c r="A158" s="60">
        <v>118</v>
      </c>
      <c r="B158" s="60">
        <v>475500</v>
      </c>
      <c r="C158" s="60">
        <v>299500</v>
      </c>
      <c r="D158" s="60">
        <v>6</v>
      </c>
      <c r="E158" s="60">
        <v>32</v>
      </c>
      <c r="F158" s="60">
        <v>9.7004110000000008</v>
      </c>
    </row>
    <row r="159" spans="1:6" x14ac:dyDescent="0.2">
      <c r="A159" s="60">
        <v>118</v>
      </c>
      <c r="B159" s="60">
        <v>476500</v>
      </c>
      <c r="C159" s="60">
        <v>299500</v>
      </c>
      <c r="D159" s="60">
        <v>6</v>
      </c>
      <c r="E159" s="60">
        <v>32</v>
      </c>
      <c r="F159" s="60">
        <v>9.4936070000000008</v>
      </c>
    </row>
    <row r="160" spans="1:6" x14ac:dyDescent="0.2">
      <c r="A160" s="60">
        <v>118</v>
      </c>
      <c r="B160" s="60">
        <v>477500</v>
      </c>
      <c r="C160" s="60">
        <v>299500</v>
      </c>
      <c r="D160" s="60">
        <v>6</v>
      </c>
      <c r="E160" s="60">
        <v>32</v>
      </c>
      <c r="F160" s="60">
        <v>9.4216890000000006</v>
      </c>
    </row>
    <row r="161" spans="1:6" x14ac:dyDescent="0.2">
      <c r="A161" s="60">
        <v>118</v>
      </c>
      <c r="B161" s="60">
        <v>478500</v>
      </c>
      <c r="C161" s="60">
        <v>299500</v>
      </c>
      <c r="D161" s="60">
        <v>6</v>
      </c>
      <c r="E161" s="60">
        <v>32</v>
      </c>
      <c r="F161" s="60">
        <v>9.3355979999999992</v>
      </c>
    </row>
    <row r="162" spans="1:6" x14ac:dyDescent="0.2">
      <c r="A162" s="60">
        <v>118</v>
      </c>
      <c r="B162" s="60">
        <v>479500</v>
      </c>
      <c r="C162" s="60">
        <v>299500</v>
      </c>
      <c r="D162" s="60">
        <v>6</v>
      </c>
      <c r="E162" s="60">
        <v>32</v>
      </c>
      <c r="F162" s="60">
        <v>9.2545970000000004</v>
      </c>
    </row>
    <row r="163" spans="1:6" x14ac:dyDescent="0.2">
      <c r="A163" s="60">
        <v>118</v>
      </c>
      <c r="B163" s="60">
        <v>480500</v>
      </c>
      <c r="C163" s="60">
        <v>299500</v>
      </c>
      <c r="D163" s="60">
        <v>6</v>
      </c>
      <c r="E163" s="60">
        <v>32</v>
      </c>
      <c r="F163" s="60">
        <v>9.3315579999999994</v>
      </c>
    </row>
    <row r="164" spans="1:6" x14ac:dyDescent="0.2">
      <c r="A164" s="60">
        <v>118</v>
      </c>
      <c r="B164" s="60">
        <v>481500</v>
      </c>
      <c r="C164" s="60">
        <v>299500</v>
      </c>
      <c r="D164" s="60">
        <v>6</v>
      </c>
      <c r="E164" s="60">
        <v>32</v>
      </c>
      <c r="F164" s="60">
        <v>9.4158760000000008</v>
      </c>
    </row>
    <row r="165" spans="1:6" x14ac:dyDescent="0.2">
      <c r="A165" s="60">
        <v>118</v>
      </c>
      <c r="B165" s="60">
        <v>482500</v>
      </c>
      <c r="C165" s="60">
        <v>299500</v>
      </c>
      <c r="D165" s="60">
        <v>6</v>
      </c>
      <c r="E165" s="60">
        <v>32</v>
      </c>
      <c r="F165" s="60">
        <v>9.4258000000000006</v>
      </c>
    </row>
    <row r="166" spans="1:6" x14ac:dyDescent="0.2">
      <c r="A166" s="60">
        <v>118</v>
      </c>
      <c r="B166" s="60">
        <v>463500</v>
      </c>
      <c r="C166" s="60">
        <v>298500</v>
      </c>
      <c r="D166" s="60">
        <v>6</v>
      </c>
      <c r="E166" s="60">
        <v>32</v>
      </c>
      <c r="F166" s="60">
        <v>12.650840000000001</v>
      </c>
    </row>
    <row r="167" spans="1:6" x14ac:dyDescent="0.2">
      <c r="A167" s="60">
        <v>118</v>
      </c>
      <c r="B167" s="60">
        <v>464500</v>
      </c>
      <c r="C167" s="60">
        <v>298500</v>
      </c>
      <c r="D167" s="60">
        <v>6</v>
      </c>
      <c r="E167" s="60">
        <v>32</v>
      </c>
      <c r="F167" s="60">
        <v>13.72804</v>
      </c>
    </row>
    <row r="168" spans="1:6" x14ac:dyDescent="0.2">
      <c r="A168" s="60">
        <v>118</v>
      </c>
      <c r="B168" s="60">
        <v>465500</v>
      </c>
      <c r="C168" s="60">
        <v>298500</v>
      </c>
      <c r="D168" s="60">
        <v>6</v>
      </c>
      <c r="E168" s="60">
        <v>32</v>
      </c>
      <c r="F168" s="60">
        <v>12.765218000000001</v>
      </c>
    </row>
    <row r="169" spans="1:6" x14ac:dyDescent="0.2">
      <c r="A169" s="60">
        <v>118</v>
      </c>
      <c r="B169" s="60">
        <v>466500</v>
      </c>
      <c r="C169" s="60">
        <v>298500</v>
      </c>
      <c r="D169" s="60">
        <v>6</v>
      </c>
      <c r="E169" s="60">
        <v>32</v>
      </c>
      <c r="F169" s="60">
        <v>12.144078</v>
      </c>
    </row>
    <row r="170" spans="1:6" x14ac:dyDescent="0.2">
      <c r="A170" s="60">
        <v>118</v>
      </c>
      <c r="B170" s="60">
        <v>467500</v>
      </c>
      <c r="C170" s="60">
        <v>298500</v>
      </c>
      <c r="D170" s="60">
        <v>6</v>
      </c>
      <c r="E170" s="60">
        <v>32</v>
      </c>
      <c r="F170" s="60">
        <v>11.544905</v>
      </c>
    </row>
    <row r="171" spans="1:6" x14ac:dyDescent="0.2">
      <c r="A171" s="60">
        <v>118</v>
      </c>
      <c r="B171" s="60">
        <v>468500</v>
      </c>
      <c r="C171" s="60">
        <v>298500</v>
      </c>
      <c r="D171" s="60">
        <v>6</v>
      </c>
      <c r="E171" s="60">
        <v>32</v>
      </c>
      <c r="F171" s="60">
        <v>11.094215</v>
      </c>
    </row>
    <row r="172" spans="1:6" x14ac:dyDescent="0.2">
      <c r="A172" s="60">
        <v>118</v>
      </c>
      <c r="B172" s="60">
        <v>469500</v>
      </c>
      <c r="C172" s="60">
        <v>298500</v>
      </c>
      <c r="D172" s="60">
        <v>6</v>
      </c>
      <c r="E172" s="60">
        <v>32</v>
      </c>
      <c r="F172" s="60">
        <v>10.787222999999999</v>
      </c>
    </row>
    <row r="173" spans="1:6" x14ac:dyDescent="0.2">
      <c r="A173" s="60">
        <v>118</v>
      </c>
      <c r="B173" s="60">
        <v>470500</v>
      </c>
      <c r="C173" s="60">
        <v>298500</v>
      </c>
      <c r="D173" s="60">
        <v>6</v>
      </c>
      <c r="E173" s="60">
        <v>32</v>
      </c>
      <c r="F173" s="60">
        <v>10.61064</v>
      </c>
    </row>
    <row r="174" spans="1:6" x14ac:dyDescent="0.2">
      <c r="A174" s="60">
        <v>118</v>
      </c>
      <c r="B174" s="60">
        <v>471500</v>
      </c>
      <c r="C174" s="60">
        <v>298500</v>
      </c>
      <c r="D174" s="60">
        <v>6</v>
      </c>
      <c r="E174" s="60">
        <v>32</v>
      </c>
      <c r="F174" s="60">
        <v>10.481038</v>
      </c>
    </row>
    <row r="175" spans="1:6" x14ac:dyDescent="0.2">
      <c r="A175" s="60">
        <v>118</v>
      </c>
      <c r="B175" s="60">
        <v>472500</v>
      </c>
      <c r="C175" s="60">
        <v>298500</v>
      </c>
      <c r="D175" s="60">
        <v>6</v>
      </c>
      <c r="E175" s="60">
        <v>32</v>
      </c>
      <c r="F175" s="60">
        <v>10.012999000000001</v>
      </c>
    </row>
    <row r="176" spans="1:6" x14ac:dyDescent="0.2">
      <c r="A176" s="60">
        <v>118</v>
      </c>
      <c r="B176" s="60">
        <v>473500</v>
      </c>
      <c r="C176" s="60">
        <v>298500</v>
      </c>
      <c r="D176" s="60">
        <v>6</v>
      </c>
      <c r="E176" s="60">
        <v>32</v>
      </c>
      <c r="F176" s="60">
        <v>9.8033909999999995</v>
      </c>
    </row>
    <row r="177" spans="1:6" x14ac:dyDescent="0.2">
      <c r="A177" s="60">
        <v>118</v>
      </c>
      <c r="B177" s="60">
        <v>474500</v>
      </c>
      <c r="C177" s="60">
        <v>298500</v>
      </c>
      <c r="D177" s="60">
        <v>6</v>
      </c>
      <c r="E177" s="60">
        <v>32</v>
      </c>
      <c r="F177" s="60">
        <v>9.6971310000000006</v>
      </c>
    </row>
    <row r="178" spans="1:6" x14ac:dyDescent="0.2">
      <c r="A178" s="60">
        <v>118</v>
      </c>
      <c r="B178" s="60">
        <v>475500</v>
      </c>
      <c r="C178" s="60">
        <v>298500</v>
      </c>
      <c r="D178" s="60">
        <v>6</v>
      </c>
      <c r="E178" s="60">
        <v>32</v>
      </c>
      <c r="F178" s="60">
        <v>9.6533820000000006</v>
      </c>
    </row>
    <row r="179" spans="1:6" x14ac:dyDescent="0.2">
      <c r="A179" s="60">
        <v>118</v>
      </c>
      <c r="B179" s="60">
        <v>476500</v>
      </c>
      <c r="C179" s="60">
        <v>298500</v>
      </c>
      <c r="D179" s="60">
        <v>6</v>
      </c>
      <c r="E179" s="60">
        <v>32</v>
      </c>
      <c r="F179" s="60">
        <v>9.4133610000000001</v>
      </c>
    </row>
    <row r="180" spans="1:6" x14ac:dyDescent="0.2">
      <c r="A180" s="60">
        <v>118</v>
      </c>
      <c r="B180" s="60">
        <v>477500</v>
      </c>
      <c r="C180" s="60">
        <v>298500</v>
      </c>
      <c r="D180" s="60">
        <v>6</v>
      </c>
      <c r="E180" s="60">
        <v>32</v>
      </c>
      <c r="F180" s="60">
        <v>9.3423770000000008</v>
      </c>
    </row>
    <row r="181" spans="1:6" x14ac:dyDescent="0.2">
      <c r="A181" s="60">
        <v>118</v>
      </c>
      <c r="B181" s="60">
        <v>478500</v>
      </c>
      <c r="C181" s="60">
        <v>298500</v>
      </c>
      <c r="D181" s="60">
        <v>6</v>
      </c>
      <c r="E181" s="60">
        <v>32</v>
      </c>
      <c r="F181" s="60">
        <v>9.3268780000000007</v>
      </c>
    </row>
    <row r="182" spans="1:6" x14ac:dyDescent="0.2">
      <c r="A182" s="60">
        <v>118</v>
      </c>
      <c r="B182" s="60">
        <v>479500</v>
      </c>
      <c r="C182" s="60">
        <v>298500</v>
      </c>
      <c r="D182" s="60">
        <v>6</v>
      </c>
      <c r="E182" s="60">
        <v>32</v>
      </c>
      <c r="F182" s="60">
        <v>9.2630759999999999</v>
      </c>
    </row>
    <row r="183" spans="1:6" x14ac:dyDescent="0.2">
      <c r="A183" s="60">
        <v>118</v>
      </c>
      <c r="B183" s="60">
        <v>480500</v>
      </c>
      <c r="C183" s="60">
        <v>298500</v>
      </c>
      <c r="D183" s="60">
        <v>6</v>
      </c>
      <c r="E183" s="60">
        <v>32</v>
      </c>
      <c r="F183" s="60">
        <v>9.388064</v>
      </c>
    </row>
    <row r="184" spans="1:6" x14ac:dyDescent="0.2">
      <c r="A184" s="60">
        <v>118</v>
      </c>
      <c r="B184" s="60">
        <v>481500</v>
      </c>
      <c r="C184" s="60">
        <v>298500</v>
      </c>
      <c r="D184" s="60">
        <v>6</v>
      </c>
      <c r="E184" s="60">
        <v>32</v>
      </c>
      <c r="F184" s="60">
        <v>9.3569800000000001</v>
      </c>
    </row>
    <row r="185" spans="1:6" x14ac:dyDescent="0.2">
      <c r="A185" s="60">
        <v>118</v>
      </c>
      <c r="B185" s="60">
        <v>482500</v>
      </c>
      <c r="C185" s="60">
        <v>298500</v>
      </c>
      <c r="D185" s="60">
        <v>6</v>
      </c>
      <c r="E185" s="60">
        <v>32</v>
      </c>
      <c r="F185" s="60">
        <v>9.4238859999999995</v>
      </c>
    </row>
    <row r="186" spans="1:6" x14ac:dyDescent="0.2">
      <c r="A186" s="60">
        <v>118</v>
      </c>
      <c r="B186" s="60">
        <v>483500</v>
      </c>
      <c r="C186" s="60">
        <v>298500</v>
      </c>
      <c r="D186" s="60">
        <v>6</v>
      </c>
      <c r="E186" s="60">
        <v>32</v>
      </c>
      <c r="F186" s="60">
        <v>9.5635010000000005</v>
      </c>
    </row>
    <row r="187" spans="1:6" x14ac:dyDescent="0.2">
      <c r="A187" s="60">
        <v>118</v>
      </c>
      <c r="B187" s="60">
        <v>463500</v>
      </c>
      <c r="C187" s="60">
        <v>297500</v>
      </c>
      <c r="D187" s="60">
        <v>6</v>
      </c>
      <c r="E187" s="60">
        <v>32</v>
      </c>
      <c r="F187" s="60">
        <v>12.918143000000001</v>
      </c>
    </row>
    <row r="188" spans="1:6" x14ac:dyDescent="0.2">
      <c r="A188" s="60">
        <v>118</v>
      </c>
      <c r="B188" s="60">
        <v>464500</v>
      </c>
      <c r="C188" s="60">
        <v>297500</v>
      </c>
      <c r="D188" s="60">
        <v>6</v>
      </c>
      <c r="E188" s="60">
        <v>32</v>
      </c>
      <c r="F188" s="60">
        <v>13.161395000000001</v>
      </c>
    </row>
    <row r="189" spans="1:6" x14ac:dyDescent="0.2">
      <c r="A189" s="60">
        <v>118</v>
      </c>
      <c r="B189" s="60">
        <v>465500</v>
      </c>
      <c r="C189" s="60">
        <v>297500</v>
      </c>
      <c r="D189" s="60">
        <v>6</v>
      </c>
      <c r="E189" s="60">
        <v>32</v>
      </c>
      <c r="F189" s="60">
        <v>13.546385000000001</v>
      </c>
    </row>
    <row r="190" spans="1:6" x14ac:dyDescent="0.2">
      <c r="A190" s="60">
        <v>118</v>
      </c>
      <c r="B190" s="60">
        <v>466500</v>
      </c>
      <c r="C190" s="60">
        <v>297500</v>
      </c>
      <c r="D190" s="60">
        <v>6</v>
      </c>
      <c r="E190" s="60">
        <v>32</v>
      </c>
      <c r="F190" s="60">
        <v>12.066603000000001</v>
      </c>
    </row>
    <row r="191" spans="1:6" x14ac:dyDescent="0.2">
      <c r="A191" s="60">
        <v>118</v>
      </c>
      <c r="B191" s="60">
        <v>467500</v>
      </c>
      <c r="C191" s="60">
        <v>297500</v>
      </c>
      <c r="D191" s="60">
        <v>6</v>
      </c>
      <c r="E191" s="60">
        <v>32</v>
      </c>
      <c r="F191" s="60">
        <v>11.518330000000001</v>
      </c>
    </row>
    <row r="192" spans="1:6" x14ac:dyDescent="0.2">
      <c r="A192" s="60">
        <v>118</v>
      </c>
      <c r="B192" s="60">
        <v>468500</v>
      </c>
      <c r="C192" s="60">
        <v>297500</v>
      </c>
      <c r="D192" s="60">
        <v>6</v>
      </c>
      <c r="E192" s="60">
        <v>32</v>
      </c>
      <c r="F192" s="60">
        <v>11.063775</v>
      </c>
    </row>
    <row r="193" spans="1:6" x14ac:dyDescent="0.2">
      <c r="A193" s="60">
        <v>118</v>
      </c>
      <c r="B193" s="60">
        <v>469500</v>
      </c>
      <c r="C193" s="60">
        <v>297500</v>
      </c>
      <c r="D193" s="60">
        <v>6</v>
      </c>
      <c r="E193" s="60">
        <v>32</v>
      </c>
      <c r="F193" s="60">
        <v>10.771943</v>
      </c>
    </row>
    <row r="194" spans="1:6" x14ac:dyDescent="0.2">
      <c r="A194" s="60">
        <v>118</v>
      </c>
      <c r="B194" s="60">
        <v>470500</v>
      </c>
      <c r="C194" s="60">
        <v>297500</v>
      </c>
      <c r="D194" s="60">
        <v>6</v>
      </c>
      <c r="E194" s="60">
        <v>32</v>
      </c>
      <c r="F194" s="60">
        <v>10.67412</v>
      </c>
    </row>
    <row r="195" spans="1:6" x14ac:dyDescent="0.2">
      <c r="A195" s="60">
        <v>118</v>
      </c>
      <c r="B195" s="60">
        <v>471500</v>
      </c>
      <c r="C195" s="60">
        <v>297500</v>
      </c>
      <c r="D195" s="60">
        <v>6</v>
      </c>
      <c r="E195" s="60">
        <v>32</v>
      </c>
      <c r="F195" s="60">
        <v>10.451057</v>
      </c>
    </row>
    <row r="196" spans="1:6" x14ac:dyDescent="0.2">
      <c r="A196" s="60">
        <v>118</v>
      </c>
      <c r="B196" s="60">
        <v>472500</v>
      </c>
      <c r="C196" s="60">
        <v>297500</v>
      </c>
      <c r="D196" s="60">
        <v>6</v>
      </c>
      <c r="E196" s="60">
        <v>32</v>
      </c>
      <c r="F196" s="60">
        <v>9.9605300000000003</v>
      </c>
    </row>
    <row r="197" spans="1:6" x14ac:dyDescent="0.2">
      <c r="A197" s="60">
        <v>118</v>
      </c>
      <c r="B197" s="60">
        <v>473500</v>
      </c>
      <c r="C197" s="60">
        <v>297500</v>
      </c>
      <c r="D197" s="60">
        <v>6</v>
      </c>
      <c r="E197" s="60">
        <v>32</v>
      </c>
      <c r="F197" s="60">
        <v>9.7686840000000004</v>
      </c>
    </row>
    <row r="198" spans="1:6" x14ac:dyDescent="0.2">
      <c r="A198" s="60">
        <v>118</v>
      </c>
      <c r="B198" s="60">
        <v>474500</v>
      </c>
      <c r="C198" s="60">
        <v>297500</v>
      </c>
      <c r="D198" s="60">
        <v>6</v>
      </c>
      <c r="E198" s="60">
        <v>32</v>
      </c>
      <c r="F198" s="60">
        <v>9.6574550000000006</v>
      </c>
    </row>
    <row r="199" spans="1:6" x14ac:dyDescent="0.2">
      <c r="A199" s="60">
        <v>118</v>
      </c>
      <c r="B199" s="60">
        <v>475500</v>
      </c>
      <c r="C199" s="60">
        <v>297500</v>
      </c>
      <c r="D199" s="60">
        <v>6</v>
      </c>
      <c r="E199" s="60">
        <v>32</v>
      </c>
      <c r="F199" s="60">
        <v>9.6363839999999996</v>
      </c>
    </row>
    <row r="200" spans="1:6" x14ac:dyDescent="0.2">
      <c r="A200" s="60">
        <v>118</v>
      </c>
      <c r="B200" s="60">
        <v>476500</v>
      </c>
      <c r="C200" s="60">
        <v>297500</v>
      </c>
      <c r="D200" s="60">
        <v>6</v>
      </c>
      <c r="E200" s="60">
        <v>32</v>
      </c>
      <c r="F200" s="60">
        <v>9.4601039999999994</v>
      </c>
    </row>
    <row r="201" spans="1:6" x14ac:dyDescent="0.2">
      <c r="A201" s="60">
        <v>118</v>
      </c>
      <c r="B201" s="60">
        <v>477500</v>
      </c>
      <c r="C201" s="60">
        <v>297500</v>
      </c>
      <c r="D201" s="60">
        <v>6</v>
      </c>
      <c r="E201" s="60">
        <v>32</v>
      </c>
      <c r="F201" s="60">
        <v>9.383718</v>
      </c>
    </row>
    <row r="202" spans="1:6" x14ac:dyDescent="0.2">
      <c r="A202" s="60">
        <v>118</v>
      </c>
      <c r="B202" s="60">
        <v>478500</v>
      </c>
      <c r="C202" s="60">
        <v>297500</v>
      </c>
      <c r="D202" s="60">
        <v>6</v>
      </c>
      <c r="E202" s="60">
        <v>32</v>
      </c>
      <c r="F202" s="60">
        <v>9.3692770000000003</v>
      </c>
    </row>
    <row r="203" spans="1:6" x14ac:dyDescent="0.2">
      <c r="A203" s="60">
        <v>118</v>
      </c>
      <c r="B203" s="60">
        <v>479500</v>
      </c>
      <c r="C203" s="60">
        <v>297500</v>
      </c>
      <c r="D203" s="60">
        <v>6</v>
      </c>
      <c r="E203" s="60">
        <v>32</v>
      </c>
      <c r="F203" s="60">
        <v>9.3723700000000001</v>
      </c>
    </row>
    <row r="204" spans="1:6" x14ac:dyDescent="0.2">
      <c r="A204" s="60">
        <v>118</v>
      </c>
      <c r="B204" s="60">
        <v>480500</v>
      </c>
      <c r="C204" s="60">
        <v>297500</v>
      </c>
      <c r="D204" s="60">
        <v>6</v>
      </c>
      <c r="E204" s="60">
        <v>32</v>
      </c>
      <c r="F204" s="60">
        <v>9.4235969999999991</v>
      </c>
    </row>
    <row r="205" spans="1:6" x14ac:dyDescent="0.2">
      <c r="A205" s="60">
        <v>118</v>
      </c>
      <c r="B205" s="60">
        <v>481500</v>
      </c>
      <c r="C205" s="60">
        <v>297500</v>
      </c>
      <c r="D205" s="60">
        <v>6</v>
      </c>
      <c r="E205" s="60">
        <v>32</v>
      </c>
      <c r="F205" s="60">
        <v>9.4578109999999995</v>
      </c>
    </row>
    <row r="206" spans="1:6" x14ac:dyDescent="0.2">
      <c r="A206" s="60">
        <v>118</v>
      </c>
      <c r="B206" s="60">
        <v>482500</v>
      </c>
      <c r="C206" s="60">
        <v>297500</v>
      </c>
      <c r="D206" s="60">
        <v>6</v>
      </c>
      <c r="E206" s="60">
        <v>32</v>
      </c>
      <c r="F206" s="60">
        <v>9.4492259999999995</v>
      </c>
    </row>
    <row r="207" spans="1:6" x14ac:dyDescent="0.2">
      <c r="A207" s="60">
        <v>118</v>
      </c>
      <c r="B207" s="60">
        <v>483500</v>
      </c>
      <c r="C207" s="60">
        <v>297500</v>
      </c>
      <c r="D207" s="60">
        <v>6</v>
      </c>
      <c r="E207" s="60">
        <v>32</v>
      </c>
      <c r="F207" s="60">
        <v>9.6255319999999998</v>
      </c>
    </row>
    <row r="208" spans="1:6" x14ac:dyDescent="0.2">
      <c r="A208" s="60">
        <v>118</v>
      </c>
      <c r="B208" s="60">
        <v>463500</v>
      </c>
      <c r="C208" s="60">
        <v>296500</v>
      </c>
      <c r="D208" s="60">
        <v>6</v>
      </c>
      <c r="E208" s="60">
        <v>32</v>
      </c>
      <c r="F208" s="60">
        <v>13.581557</v>
      </c>
    </row>
    <row r="209" spans="1:6" x14ac:dyDescent="0.2">
      <c r="A209" s="60">
        <v>118</v>
      </c>
      <c r="B209" s="60">
        <v>464500</v>
      </c>
      <c r="C209" s="60">
        <v>296500</v>
      </c>
      <c r="D209" s="60">
        <v>6</v>
      </c>
      <c r="E209" s="60">
        <v>32</v>
      </c>
      <c r="F209" s="60">
        <v>13.243198</v>
      </c>
    </row>
    <row r="210" spans="1:6" x14ac:dyDescent="0.2">
      <c r="A210" s="60">
        <v>118</v>
      </c>
      <c r="B210" s="60">
        <v>465500</v>
      </c>
      <c r="C210" s="60">
        <v>296500</v>
      </c>
      <c r="D210" s="60">
        <v>6</v>
      </c>
      <c r="E210" s="60">
        <v>32</v>
      </c>
      <c r="F210" s="60">
        <v>12.707369999999999</v>
      </c>
    </row>
    <row r="211" spans="1:6" x14ac:dyDescent="0.2">
      <c r="A211" s="60">
        <v>118</v>
      </c>
      <c r="B211" s="60">
        <v>466500</v>
      </c>
      <c r="C211" s="60">
        <v>296500</v>
      </c>
      <c r="D211" s="60">
        <v>6</v>
      </c>
      <c r="E211" s="60">
        <v>32</v>
      </c>
      <c r="F211" s="60">
        <v>12.857595</v>
      </c>
    </row>
    <row r="212" spans="1:6" x14ac:dyDescent="0.2">
      <c r="A212" s="60">
        <v>118</v>
      </c>
      <c r="B212" s="60">
        <v>467500</v>
      </c>
      <c r="C212" s="60">
        <v>296500</v>
      </c>
      <c r="D212" s="60">
        <v>6</v>
      </c>
      <c r="E212" s="60">
        <v>32</v>
      </c>
      <c r="F212" s="60">
        <v>11.546628</v>
      </c>
    </row>
    <row r="213" spans="1:6" x14ac:dyDescent="0.2">
      <c r="A213" s="60">
        <v>118</v>
      </c>
      <c r="B213" s="60">
        <v>468500</v>
      </c>
      <c r="C213" s="60">
        <v>296500</v>
      </c>
      <c r="D213" s="60">
        <v>6</v>
      </c>
      <c r="E213" s="60">
        <v>32</v>
      </c>
      <c r="F213" s="60">
        <v>11.109025000000001</v>
      </c>
    </row>
    <row r="214" spans="1:6" x14ac:dyDescent="0.2">
      <c r="A214" s="60">
        <v>118</v>
      </c>
      <c r="B214" s="60">
        <v>469500</v>
      </c>
      <c r="C214" s="60">
        <v>296500</v>
      </c>
      <c r="D214" s="60">
        <v>6</v>
      </c>
      <c r="E214" s="60">
        <v>32</v>
      </c>
      <c r="F214" s="60">
        <v>10.831965</v>
      </c>
    </row>
    <row r="215" spans="1:6" x14ac:dyDescent="0.2">
      <c r="A215" s="60">
        <v>118</v>
      </c>
      <c r="B215" s="60">
        <v>470500</v>
      </c>
      <c r="C215" s="60">
        <v>296500</v>
      </c>
      <c r="D215" s="60">
        <v>6</v>
      </c>
      <c r="E215" s="60">
        <v>32</v>
      </c>
      <c r="F215" s="60">
        <v>10.632465</v>
      </c>
    </row>
    <row r="216" spans="1:6" x14ac:dyDescent="0.2">
      <c r="A216" s="60">
        <v>118</v>
      </c>
      <c r="B216" s="60">
        <v>471500</v>
      </c>
      <c r="C216" s="60">
        <v>296500</v>
      </c>
      <c r="D216" s="60">
        <v>6</v>
      </c>
      <c r="E216" s="60">
        <v>32</v>
      </c>
      <c r="F216" s="60">
        <v>10.463903</v>
      </c>
    </row>
    <row r="217" spans="1:6" x14ac:dyDescent="0.2">
      <c r="A217" s="60">
        <v>118</v>
      </c>
      <c r="B217" s="60">
        <v>472500</v>
      </c>
      <c r="C217" s="60">
        <v>296500</v>
      </c>
      <c r="D217" s="60">
        <v>6</v>
      </c>
      <c r="E217" s="60">
        <v>32</v>
      </c>
      <c r="F217" s="60">
        <v>9.9948739999999994</v>
      </c>
    </row>
    <row r="218" spans="1:6" x14ac:dyDescent="0.2">
      <c r="A218" s="60">
        <v>118</v>
      </c>
      <c r="B218" s="60">
        <v>473500</v>
      </c>
      <c r="C218" s="60">
        <v>296500</v>
      </c>
      <c r="D218" s="60">
        <v>6</v>
      </c>
      <c r="E218" s="60">
        <v>32</v>
      </c>
      <c r="F218" s="60">
        <v>9.801717</v>
      </c>
    </row>
    <row r="219" spans="1:6" x14ac:dyDescent="0.2">
      <c r="A219" s="60">
        <v>118</v>
      </c>
      <c r="B219" s="60">
        <v>474500</v>
      </c>
      <c r="C219" s="60">
        <v>296500</v>
      </c>
      <c r="D219" s="60">
        <v>6</v>
      </c>
      <c r="E219" s="60">
        <v>32</v>
      </c>
      <c r="F219" s="60">
        <v>9.6814710000000002</v>
      </c>
    </row>
    <row r="220" spans="1:6" x14ac:dyDescent="0.2">
      <c r="A220" s="60">
        <v>118</v>
      </c>
      <c r="B220" s="60">
        <v>475500</v>
      </c>
      <c r="C220" s="60">
        <v>296500</v>
      </c>
      <c r="D220" s="60">
        <v>6</v>
      </c>
      <c r="E220" s="60">
        <v>32</v>
      </c>
      <c r="F220" s="60">
        <v>9.7027669999999997</v>
      </c>
    </row>
    <row r="221" spans="1:6" x14ac:dyDescent="0.2">
      <c r="A221" s="60">
        <v>118</v>
      </c>
      <c r="B221" s="60">
        <v>476500</v>
      </c>
      <c r="C221" s="60">
        <v>296500</v>
      </c>
      <c r="D221" s="60">
        <v>6</v>
      </c>
      <c r="E221" s="60">
        <v>32</v>
      </c>
      <c r="F221" s="60">
        <v>9.4961889999999993</v>
      </c>
    </row>
    <row r="222" spans="1:6" x14ac:dyDescent="0.2">
      <c r="A222" s="60">
        <v>118</v>
      </c>
      <c r="B222" s="60">
        <v>477500</v>
      </c>
      <c r="C222" s="60">
        <v>296500</v>
      </c>
      <c r="D222" s="60">
        <v>6</v>
      </c>
      <c r="E222" s="60">
        <v>32</v>
      </c>
      <c r="F222" s="60">
        <v>9.4589390000000009</v>
      </c>
    </row>
    <row r="223" spans="1:6" x14ac:dyDescent="0.2">
      <c r="A223" s="60">
        <v>118</v>
      </c>
      <c r="B223" s="60">
        <v>478500</v>
      </c>
      <c r="C223" s="60">
        <v>296500</v>
      </c>
      <c r="D223" s="60">
        <v>6</v>
      </c>
      <c r="E223" s="60">
        <v>32</v>
      </c>
      <c r="F223" s="60">
        <v>9.5981799999999993</v>
      </c>
    </row>
    <row r="224" spans="1:6" x14ac:dyDescent="0.2">
      <c r="A224" s="60">
        <v>118</v>
      </c>
      <c r="B224" s="60">
        <v>479500</v>
      </c>
      <c r="C224" s="60">
        <v>296500</v>
      </c>
      <c r="D224" s="60">
        <v>6</v>
      </c>
      <c r="E224" s="60">
        <v>32</v>
      </c>
      <c r="F224" s="60">
        <v>9.5042080000000002</v>
      </c>
    </row>
    <row r="225" spans="1:6" x14ac:dyDescent="0.2">
      <c r="A225" s="60">
        <v>118</v>
      </c>
      <c r="B225" s="60">
        <v>480500</v>
      </c>
      <c r="C225" s="60">
        <v>296500</v>
      </c>
      <c r="D225" s="60">
        <v>6</v>
      </c>
      <c r="E225" s="60">
        <v>32</v>
      </c>
      <c r="F225" s="60">
        <v>9.5201689999999992</v>
      </c>
    </row>
    <row r="226" spans="1:6" x14ac:dyDescent="0.2">
      <c r="A226" s="60">
        <v>118</v>
      </c>
      <c r="B226" s="60">
        <v>481500</v>
      </c>
      <c r="C226" s="60">
        <v>296500</v>
      </c>
      <c r="D226" s="60">
        <v>6</v>
      </c>
      <c r="E226" s="60">
        <v>32</v>
      </c>
      <c r="F226" s="60">
        <v>9.5025309999999994</v>
      </c>
    </row>
    <row r="227" spans="1:6" x14ac:dyDescent="0.2">
      <c r="A227" s="60">
        <v>118</v>
      </c>
      <c r="B227" s="60">
        <v>482500</v>
      </c>
      <c r="C227" s="60">
        <v>296500</v>
      </c>
      <c r="D227" s="60">
        <v>6</v>
      </c>
      <c r="E227" s="60">
        <v>32</v>
      </c>
      <c r="F227" s="60">
        <v>9.6451560000000001</v>
      </c>
    </row>
    <row r="228" spans="1:6" x14ac:dyDescent="0.2">
      <c r="A228" s="60">
        <v>118</v>
      </c>
      <c r="B228" s="60">
        <v>483500</v>
      </c>
      <c r="C228" s="60">
        <v>296500</v>
      </c>
      <c r="D228" s="60">
        <v>6</v>
      </c>
      <c r="E228" s="60">
        <v>32</v>
      </c>
      <c r="F228" s="60">
        <v>9.6420030000000008</v>
      </c>
    </row>
    <row r="229" spans="1:6" x14ac:dyDescent="0.2">
      <c r="A229" s="60">
        <v>118</v>
      </c>
      <c r="B229" s="60">
        <v>484500</v>
      </c>
      <c r="C229" s="60">
        <v>296500</v>
      </c>
      <c r="D229" s="60">
        <v>6</v>
      </c>
      <c r="E229" s="60">
        <v>32</v>
      </c>
      <c r="F229" s="60">
        <v>9.7041070000000005</v>
      </c>
    </row>
    <row r="230" spans="1:6" x14ac:dyDescent="0.2">
      <c r="A230" s="60">
        <v>118</v>
      </c>
      <c r="B230" s="60">
        <v>464500</v>
      </c>
      <c r="C230" s="60">
        <v>295500</v>
      </c>
      <c r="D230" s="60">
        <v>6</v>
      </c>
      <c r="E230" s="60">
        <v>32</v>
      </c>
      <c r="F230" s="60">
        <v>12.159575</v>
      </c>
    </row>
    <row r="231" spans="1:6" x14ac:dyDescent="0.2">
      <c r="A231" s="60">
        <v>118</v>
      </c>
      <c r="B231" s="60">
        <v>465500</v>
      </c>
      <c r="C231" s="60">
        <v>295500</v>
      </c>
      <c r="D231" s="60">
        <v>6</v>
      </c>
      <c r="E231" s="60">
        <v>32</v>
      </c>
      <c r="F231" s="60">
        <v>13.317978</v>
      </c>
    </row>
    <row r="232" spans="1:6" x14ac:dyDescent="0.2">
      <c r="A232" s="60">
        <v>118</v>
      </c>
      <c r="B232" s="60">
        <v>466500</v>
      </c>
      <c r="C232" s="60">
        <v>295500</v>
      </c>
      <c r="D232" s="60">
        <v>6</v>
      </c>
      <c r="E232" s="60">
        <v>32</v>
      </c>
      <c r="F232" s="60">
        <v>12.09699</v>
      </c>
    </row>
    <row r="233" spans="1:6" x14ac:dyDescent="0.2">
      <c r="A233" s="60">
        <v>118</v>
      </c>
      <c r="B233" s="60">
        <v>467500</v>
      </c>
      <c r="C233" s="60">
        <v>295500</v>
      </c>
      <c r="D233" s="60">
        <v>6</v>
      </c>
      <c r="E233" s="60">
        <v>32</v>
      </c>
      <c r="F233" s="60">
        <v>12.565742999999999</v>
      </c>
    </row>
    <row r="234" spans="1:6" x14ac:dyDescent="0.2">
      <c r="A234" s="60">
        <v>118</v>
      </c>
      <c r="B234" s="60">
        <v>468500</v>
      </c>
      <c r="C234" s="60">
        <v>295500</v>
      </c>
      <c r="D234" s="60">
        <v>6</v>
      </c>
      <c r="E234" s="60">
        <v>32</v>
      </c>
      <c r="F234" s="60">
        <v>11.412952000000001</v>
      </c>
    </row>
    <row r="235" spans="1:6" x14ac:dyDescent="0.2">
      <c r="A235" s="60">
        <v>118</v>
      </c>
      <c r="B235" s="60">
        <v>469500</v>
      </c>
      <c r="C235" s="60">
        <v>295500</v>
      </c>
      <c r="D235" s="60">
        <v>6</v>
      </c>
      <c r="E235" s="60">
        <v>32</v>
      </c>
      <c r="F235" s="60">
        <v>10.973568</v>
      </c>
    </row>
    <row r="236" spans="1:6" x14ac:dyDescent="0.2">
      <c r="A236" s="60">
        <v>118</v>
      </c>
      <c r="B236" s="60">
        <v>470500</v>
      </c>
      <c r="C236" s="60">
        <v>295500</v>
      </c>
      <c r="D236" s="60">
        <v>6</v>
      </c>
      <c r="E236" s="60">
        <v>32</v>
      </c>
      <c r="F236" s="60">
        <v>10.73879</v>
      </c>
    </row>
    <row r="237" spans="1:6" x14ac:dyDescent="0.2">
      <c r="A237" s="60">
        <v>118</v>
      </c>
      <c r="B237" s="60">
        <v>471500</v>
      </c>
      <c r="C237" s="60">
        <v>295500</v>
      </c>
      <c r="D237" s="60">
        <v>6</v>
      </c>
      <c r="E237" s="60">
        <v>32</v>
      </c>
      <c r="F237" s="60">
        <v>10.595497999999999</v>
      </c>
    </row>
    <row r="238" spans="1:6" x14ac:dyDescent="0.2">
      <c r="A238" s="60">
        <v>118</v>
      </c>
      <c r="B238" s="60">
        <v>472500</v>
      </c>
      <c r="C238" s="60">
        <v>295500</v>
      </c>
      <c r="D238" s="60">
        <v>6</v>
      </c>
      <c r="E238" s="60">
        <v>32</v>
      </c>
      <c r="F238" s="60">
        <v>10.089874</v>
      </c>
    </row>
    <row r="239" spans="1:6" x14ac:dyDescent="0.2">
      <c r="A239" s="60">
        <v>118</v>
      </c>
      <c r="B239" s="60">
        <v>473500</v>
      </c>
      <c r="C239" s="60">
        <v>295500</v>
      </c>
      <c r="D239" s="60">
        <v>6</v>
      </c>
      <c r="E239" s="60">
        <v>32</v>
      </c>
      <c r="F239" s="60">
        <v>9.9025040000000004</v>
      </c>
    </row>
    <row r="240" spans="1:6" x14ac:dyDescent="0.2">
      <c r="A240" s="60">
        <v>118</v>
      </c>
      <c r="B240" s="60">
        <v>474500</v>
      </c>
      <c r="C240" s="60">
        <v>295500</v>
      </c>
      <c r="D240" s="60">
        <v>6</v>
      </c>
      <c r="E240" s="60">
        <v>32</v>
      </c>
      <c r="F240" s="60">
        <v>9.8361929999999997</v>
      </c>
    </row>
    <row r="241" spans="1:6" x14ac:dyDescent="0.2">
      <c r="A241" s="60">
        <v>118</v>
      </c>
      <c r="B241" s="60">
        <v>475500</v>
      </c>
      <c r="C241" s="60">
        <v>295500</v>
      </c>
      <c r="D241" s="60">
        <v>6</v>
      </c>
      <c r="E241" s="60">
        <v>32</v>
      </c>
      <c r="F241" s="60">
        <v>9.8182790000000004</v>
      </c>
    </row>
    <row r="242" spans="1:6" x14ac:dyDescent="0.2">
      <c r="A242" s="60">
        <v>118</v>
      </c>
      <c r="B242" s="60">
        <v>476500</v>
      </c>
      <c r="C242" s="60">
        <v>295500</v>
      </c>
      <c r="D242" s="60">
        <v>6</v>
      </c>
      <c r="E242" s="60">
        <v>32</v>
      </c>
      <c r="F242" s="60">
        <v>9.64682</v>
      </c>
    </row>
    <row r="243" spans="1:6" x14ac:dyDescent="0.2">
      <c r="A243" s="60">
        <v>118</v>
      </c>
      <c r="B243" s="60">
        <v>477500</v>
      </c>
      <c r="C243" s="60">
        <v>295500</v>
      </c>
      <c r="D243" s="60">
        <v>6</v>
      </c>
      <c r="E243" s="60">
        <v>32</v>
      </c>
      <c r="F243" s="60">
        <v>9.6067990000000005</v>
      </c>
    </row>
    <row r="244" spans="1:6" x14ac:dyDescent="0.2">
      <c r="A244" s="60">
        <v>118</v>
      </c>
      <c r="B244" s="60">
        <v>478500</v>
      </c>
      <c r="C244" s="60">
        <v>295500</v>
      </c>
      <c r="D244" s="60">
        <v>6</v>
      </c>
      <c r="E244" s="60">
        <v>32</v>
      </c>
      <c r="F244" s="60">
        <v>9.5546050000000005</v>
      </c>
    </row>
    <row r="245" spans="1:6" x14ac:dyDescent="0.2">
      <c r="A245" s="60">
        <v>118</v>
      </c>
      <c r="B245" s="60">
        <v>479500</v>
      </c>
      <c r="C245" s="60">
        <v>295500</v>
      </c>
      <c r="D245" s="60">
        <v>6</v>
      </c>
      <c r="E245" s="60">
        <v>32</v>
      </c>
      <c r="F245" s="60">
        <v>9.5694660000000002</v>
      </c>
    </row>
    <row r="246" spans="1:6" x14ac:dyDescent="0.2">
      <c r="A246" s="60">
        <v>118</v>
      </c>
      <c r="B246" s="60">
        <v>480500</v>
      </c>
      <c r="C246" s="60">
        <v>295500</v>
      </c>
      <c r="D246" s="60">
        <v>6</v>
      </c>
      <c r="E246" s="60">
        <v>32</v>
      </c>
      <c r="F246" s="60">
        <v>9.630649</v>
      </c>
    </row>
    <row r="247" spans="1:6" x14ac:dyDescent="0.2">
      <c r="A247" s="60">
        <v>118</v>
      </c>
      <c r="B247" s="60">
        <v>481500</v>
      </c>
      <c r="C247" s="60">
        <v>295500</v>
      </c>
      <c r="D247" s="60">
        <v>6</v>
      </c>
      <c r="E247" s="60">
        <v>32</v>
      </c>
      <c r="F247" s="60">
        <v>9.7029669999999992</v>
      </c>
    </row>
    <row r="248" spans="1:6" x14ac:dyDescent="0.2">
      <c r="A248" s="60">
        <v>118</v>
      </c>
      <c r="B248" s="60">
        <v>482500</v>
      </c>
      <c r="C248" s="60">
        <v>295500</v>
      </c>
      <c r="D248" s="60">
        <v>6</v>
      </c>
      <c r="E248" s="60">
        <v>32</v>
      </c>
      <c r="F248" s="60">
        <v>9.6645190000000003</v>
      </c>
    </row>
    <row r="249" spans="1:6" x14ac:dyDescent="0.2">
      <c r="A249" s="60">
        <v>118</v>
      </c>
      <c r="B249" s="60">
        <v>483500</v>
      </c>
      <c r="C249" s="60">
        <v>295500</v>
      </c>
      <c r="D249" s="60">
        <v>6</v>
      </c>
      <c r="E249" s="60">
        <v>32</v>
      </c>
      <c r="F249" s="60">
        <v>9.7184170000000005</v>
      </c>
    </row>
    <row r="250" spans="1:6" x14ac:dyDescent="0.2">
      <c r="A250" s="60">
        <v>118</v>
      </c>
      <c r="B250" s="60">
        <v>484500</v>
      </c>
      <c r="C250" s="60">
        <v>295500</v>
      </c>
      <c r="D250" s="60">
        <v>6</v>
      </c>
      <c r="E250" s="60">
        <v>32</v>
      </c>
      <c r="F250" s="60">
        <v>9.7756329999999991</v>
      </c>
    </row>
    <row r="251" spans="1:6" x14ac:dyDescent="0.2">
      <c r="A251" s="60">
        <v>118</v>
      </c>
      <c r="B251" s="60">
        <v>451500</v>
      </c>
      <c r="C251" s="60">
        <v>294500</v>
      </c>
      <c r="D251" s="60">
        <v>6</v>
      </c>
      <c r="E251" s="60">
        <v>32</v>
      </c>
      <c r="F251" s="60">
        <v>13.028478</v>
      </c>
    </row>
    <row r="252" spans="1:6" x14ac:dyDescent="0.2">
      <c r="A252" s="60">
        <v>118</v>
      </c>
      <c r="B252" s="60">
        <v>452500</v>
      </c>
      <c r="C252" s="60">
        <v>294500</v>
      </c>
      <c r="D252" s="60">
        <v>6</v>
      </c>
      <c r="E252" s="60">
        <v>32</v>
      </c>
      <c r="F252" s="60">
        <v>12.719185</v>
      </c>
    </row>
    <row r="253" spans="1:6" x14ac:dyDescent="0.2">
      <c r="A253" s="60">
        <v>118</v>
      </c>
      <c r="B253" s="60">
        <v>463500</v>
      </c>
      <c r="C253" s="60">
        <v>294500</v>
      </c>
      <c r="D253" s="60">
        <v>6</v>
      </c>
      <c r="E253" s="60">
        <v>32</v>
      </c>
      <c r="F253" s="60">
        <v>11.268807000000001</v>
      </c>
    </row>
    <row r="254" spans="1:6" x14ac:dyDescent="0.2">
      <c r="A254" s="60">
        <v>118</v>
      </c>
      <c r="B254" s="60">
        <v>464500</v>
      </c>
      <c r="C254" s="60">
        <v>294500</v>
      </c>
      <c r="D254" s="60">
        <v>6</v>
      </c>
      <c r="E254" s="60">
        <v>32</v>
      </c>
      <c r="F254" s="60">
        <v>11.523192999999999</v>
      </c>
    </row>
    <row r="255" spans="1:6" x14ac:dyDescent="0.2">
      <c r="A255" s="60">
        <v>118</v>
      </c>
      <c r="B255" s="60">
        <v>465500</v>
      </c>
      <c r="C255" s="60">
        <v>294500</v>
      </c>
      <c r="D255" s="60">
        <v>6</v>
      </c>
      <c r="E255" s="60">
        <v>32</v>
      </c>
      <c r="F255" s="60">
        <v>12.274767000000001</v>
      </c>
    </row>
    <row r="256" spans="1:6" x14ac:dyDescent="0.2">
      <c r="A256" s="60">
        <v>118</v>
      </c>
      <c r="B256" s="60">
        <v>466500</v>
      </c>
      <c r="C256" s="60">
        <v>294500</v>
      </c>
      <c r="D256" s="60">
        <v>6</v>
      </c>
      <c r="E256" s="60">
        <v>32</v>
      </c>
      <c r="F256" s="60">
        <v>12.837258</v>
      </c>
    </row>
    <row r="257" spans="1:6" x14ac:dyDescent="0.2">
      <c r="A257" s="60">
        <v>118</v>
      </c>
      <c r="B257" s="60">
        <v>467500</v>
      </c>
      <c r="C257" s="60">
        <v>294500</v>
      </c>
      <c r="D257" s="60">
        <v>6</v>
      </c>
      <c r="E257" s="60">
        <v>32</v>
      </c>
      <c r="F257" s="60">
        <v>12.511335000000001</v>
      </c>
    </row>
    <row r="258" spans="1:6" x14ac:dyDescent="0.2">
      <c r="A258" s="60">
        <v>118</v>
      </c>
      <c r="B258" s="60">
        <v>468500</v>
      </c>
      <c r="C258" s="60">
        <v>294500</v>
      </c>
      <c r="D258" s="60">
        <v>6</v>
      </c>
      <c r="E258" s="60">
        <v>32</v>
      </c>
      <c r="F258" s="60">
        <v>12.562390000000001</v>
      </c>
    </row>
    <row r="259" spans="1:6" x14ac:dyDescent="0.2">
      <c r="A259" s="60">
        <v>118</v>
      </c>
      <c r="B259" s="60">
        <v>469500</v>
      </c>
      <c r="C259" s="60">
        <v>294500</v>
      </c>
      <c r="D259" s="60">
        <v>6</v>
      </c>
      <c r="E259" s="60">
        <v>32</v>
      </c>
      <c r="F259" s="60">
        <v>11.331818</v>
      </c>
    </row>
    <row r="260" spans="1:6" x14ac:dyDescent="0.2">
      <c r="A260" s="60">
        <v>118</v>
      </c>
      <c r="B260" s="60">
        <v>470500</v>
      </c>
      <c r="C260" s="60">
        <v>294500</v>
      </c>
      <c r="D260" s="60">
        <v>6</v>
      </c>
      <c r="E260" s="60">
        <v>32</v>
      </c>
      <c r="F260" s="60">
        <v>10.986492999999999</v>
      </c>
    </row>
    <row r="261" spans="1:6" x14ac:dyDescent="0.2">
      <c r="A261" s="60">
        <v>118</v>
      </c>
      <c r="B261" s="60">
        <v>471500</v>
      </c>
      <c r="C261" s="60">
        <v>294500</v>
      </c>
      <c r="D261" s="60">
        <v>6</v>
      </c>
      <c r="E261" s="60">
        <v>32</v>
      </c>
      <c r="F261" s="60">
        <v>10.788855</v>
      </c>
    </row>
    <row r="262" spans="1:6" x14ac:dyDescent="0.2">
      <c r="A262" s="60">
        <v>118</v>
      </c>
      <c r="B262" s="60">
        <v>472500</v>
      </c>
      <c r="C262" s="60">
        <v>294500</v>
      </c>
      <c r="D262" s="60">
        <v>6</v>
      </c>
      <c r="E262" s="60">
        <v>32</v>
      </c>
      <c r="F262" s="60">
        <v>10.304372000000001</v>
      </c>
    </row>
    <row r="263" spans="1:6" x14ac:dyDescent="0.2">
      <c r="A263" s="60">
        <v>118</v>
      </c>
      <c r="B263" s="60">
        <v>473500</v>
      </c>
      <c r="C263" s="60">
        <v>294500</v>
      </c>
      <c r="D263" s="60">
        <v>6</v>
      </c>
      <c r="E263" s="60">
        <v>32</v>
      </c>
      <c r="F263" s="60">
        <v>10.080035000000001</v>
      </c>
    </row>
    <row r="264" spans="1:6" x14ac:dyDescent="0.2">
      <c r="A264" s="60">
        <v>118</v>
      </c>
      <c r="B264" s="60">
        <v>474500</v>
      </c>
      <c r="C264" s="60">
        <v>294500</v>
      </c>
      <c r="D264" s="60">
        <v>6</v>
      </c>
      <c r="E264" s="60">
        <v>32</v>
      </c>
      <c r="F264" s="60">
        <v>9.9241499999999991</v>
      </c>
    </row>
    <row r="265" spans="1:6" x14ac:dyDescent="0.2">
      <c r="A265" s="60">
        <v>118</v>
      </c>
      <c r="B265" s="60">
        <v>475500</v>
      </c>
      <c r="C265" s="60">
        <v>294500</v>
      </c>
      <c r="D265" s="60">
        <v>6</v>
      </c>
      <c r="E265" s="60">
        <v>32</v>
      </c>
      <c r="F265" s="60">
        <v>9.8921379999999992</v>
      </c>
    </row>
    <row r="266" spans="1:6" x14ac:dyDescent="0.2">
      <c r="A266" s="60">
        <v>118</v>
      </c>
      <c r="B266" s="60">
        <v>476500</v>
      </c>
      <c r="C266" s="60">
        <v>294500</v>
      </c>
      <c r="D266" s="60">
        <v>6</v>
      </c>
      <c r="E266" s="60">
        <v>32</v>
      </c>
      <c r="F266" s="60">
        <v>9.7230139999999992</v>
      </c>
    </row>
    <row r="267" spans="1:6" x14ac:dyDescent="0.2">
      <c r="A267" s="60">
        <v>118</v>
      </c>
      <c r="B267" s="60">
        <v>477500</v>
      </c>
      <c r="C267" s="60">
        <v>294500</v>
      </c>
      <c r="D267" s="60">
        <v>6</v>
      </c>
      <c r="E267" s="60">
        <v>32</v>
      </c>
      <c r="F267" s="60">
        <v>9.7426060000000003</v>
      </c>
    </row>
    <row r="268" spans="1:6" x14ac:dyDescent="0.2">
      <c r="A268" s="60">
        <v>118</v>
      </c>
      <c r="B268" s="60">
        <v>478500</v>
      </c>
      <c r="C268" s="60">
        <v>294500</v>
      </c>
      <c r="D268" s="60">
        <v>6</v>
      </c>
      <c r="E268" s="60">
        <v>32</v>
      </c>
      <c r="F268" s="60">
        <v>9.6955709999999993</v>
      </c>
    </row>
    <row r="269" spans="1:6" x14ac:dyDescent="0.2">
      <c r="A269" s="60">
        <v>118</v>
      </c>
      <c r="B269" s="60">
        <v>479500</v>
      </c>
      <c r="C269" s="60">
        <v>294500</v>
      </c>
      <c r="D269" s="60">
        <v>6</v>
      </c>
      <c r="E269" s="60">
        <v>32</v>
      </c>
      <c r="F269" s="60">
        <v>9.658417</v>
      </c>
    </row>
    <row r="270" spans="1:6" x14ac:dyDescent="0.2">
      <c r="A270" s="60">
        <v>118</v>
      </c>
      <c r="B270" s="60">
        <v>480500</v>
      </c>
      <c r="C270" s="60">
        <v>294500</v>
      </c>
      <c r="D270" s="60">
        <v>6</v>
      </c>
      <c r="E270" s="60">
        <v>32</v>
      </c>
      <c r="F270" s="60">
        <v>9.7704260000000005</v>
      </c>
    </row>
    <row r="271" spans="1:6" x14ac:dyDescent="0.2">
      <c r="A271" s="60">
        <v>118</v>
      </c>
      <c r="B271" s="60">
        <v>481500</v>
      </c>
      <c r="C271" s="60">
        <v>294500</v>
      </c>
      <c r="D271" s="60">
        <v>6</v>
      </c>
      <c r="E271" s="60">
        <v>32</v>
      </c>
      <c r="F271" s="60">
        <v>9.8454010000000007</v>
      </c>
    </row>
    <row r="272" spans="1:6" x14ac:dyDescent="0.2">
      <c r="A272" s="60">
        <v>118</v>
      </c>
      <c r="B272" s="60">
        <v>482500</v>
      </c>
      <c r="C272" s="60">
        <v>294500</v>
      </c>
      <c r="D272" s="60">
        <v>6</v>
      </c>
      <c r="E272" s="60">
        <v>32</v>
      </c>
      <c r="F272" s="60">
        <v>9.7353550000000002</v>
      </c>
    </row>
    <row r="273" spans="1:6" x14ac:dyDescent="0.2">
      <c r="A273" s="60">
        <v>118</v>
      </c>
      <c r="B273" s="60">
        <v>483500</v>
      </c>
      <c r="C273" s="60">
        <v>294500</v>
      </c>
      <c r="D273" s="60">
        <v>6</v>
      </c>
      <c r="E273" s="60">
        <v>32</v>
      </c>
      <c r="F273" s="60">
        <v>9.8025380000000002</v>
      </c>
    </row>
    <row r="274" spans="1:6" x14ac:dyDescent="0.2">
      <c r="A274" s="60">
        <v>118</v>
      </c>
      <c r="B274" s="60">
        <v>484500</v>
      </c>
      <c r="C274" s="60">
        <v>294500</v>
      </c>
      <c r="D274" s="60">
        <v>6</v>
      </c>
      <c r="E274" s="60">
        <v>32</v>
      </c>
      <c r="F274" s="60">
        <v>9.9739579999999997</v>
      </c>
    </row>
    <row r="275" spans="1:6" x14ac:dyDescent="0.2">
      <c r="A275" s="60">
        <v>118</v>
      </c>
      <c r="B275" s="60">
        <v>451500</v>
      </c>
      <c r="C275" s="60">
        <v>293500</v>
      </c>
      <c r="D275" s="60">
        <v>6</v>
      </c>
      <c r="E275" s="60">
        <v>32</v>
      </c>
      <c r="F275" s="60">
        <v>12.669169999999999</v>
      </c>
    </row>
    <row r="276" spans="1:6" x14ac:dyDescent="0.2">
      <c r="A276" s="60">
        <v>118</v>
      </c>
      <c r="B276" s="60">
        <v>452500</v>
      </c>
      <c r="C276" s="60">
        <v>293500</v>
      </c>
      <c r="D276" s="60">
        <v>6</v>
      </c>
      <c r="E276" s="60">
        <v>32</v>
      </c>
      <c r="F276" s="60">
        <v>12.906610000000001</v>
      </c>
    </row>
    <row r="277" spans="1:6" x14ac:dyDescent="0.2">
      <c r="A277" s="60">
        <v>118</v>
      </c>
      <c r="B277" s="60">
        <v>453500</v>
      </c>
      <c r="C277" s="60">
        <v>293500</v>
      </c>
      <c r="D277" s="60">
        <v>6</v>
      </c>
      <c r="E277" s="60">
        <v>32</v>
      </c>
      <c r="F277" s="60">
        <v>12.557055</v>
      </c>
    </row>
    <row r="278" spans="1:6" x14ac:dyDescent="0.2">
      <c r="A278" s="60">
        <v>118</v>
      </c>
      <c r="B278" s="60">
        <v>458500</v>
      </c>
      <c r="C278" s="60">
        <v>293500</v>
      </c>
      <c r="D278" s="60">
        <v>6</v>
      </c>
      <c r="E278" s="60">
        <v>32</v>
      </c>
      <c r="F278" s="60">
        <v>11.95674</v>
      </c>
    </row>
    <row r="279" spans="1:6" x14ac:dyDescent="0.2">
      <c r="A279" s="60">
        <v>118</v>
      </c>
      <c r="B279" s="60">
        <v>459500</v>
      </c>
      <c r="C279" s="60">
        <v>293500</v>
      </c>
      <c r="D279" s="60">
        <v>6</v>
      </c>
      <c r="E279" s="60">
        <v>32</v>
      </c>
      <c r="F279" s="60">
        <v>11.575848000000001</v>
      </c>
    </row>
    <row r="280" spans="1:6" x14ac:dyDescent="0.2">
      <c r="A280" s="60">
        <v>118</v>
      </c>
      <c r="B280" s="60">
        <v>460500</v>
      </c>
      <c r="C280" s="60">
        <v>293500</v>
      </c>
      <c r="D280" s="60">
        <v>6</v>
      </c>
      <c r="E280" s="60">
        <v>32</v>
      </c>
      <c r="F280" s="60">
        <v>11.284672</v>
      </c>
    </row>
    <row r="281" spans="1:6" x14ac:dyDescent="0.2">
      <c r="A281" s="60">
        <v>118</v>
      </c>
      <c r="B281" s="60">
        <v>461500</v>
      </c>
      <c r="C281" s="60">
        <v>293500</v>
      </c>
      <c r="D281" s="60">
        <v>6</v>
      </c>
      <c r="E281" s="60">
        <v>32</v>
      </c>
      <c r="F281" s="60">
        <v>11.3491</v>
      </c>
    </row>
    <row r="282" spans="1:6" x14ac:dyDescent="0.2">
      <c r="A282" s="60">
        <v>118</v>
      </c>
      <c r="B282" s="60">
        <v>462500</v>
      </c>
      <c r="C282" s="60">
        <v>293500</v>
      </c>
      <c r="D282" s="60">
        <v>6</v>
      </c>
      <c r="E282" s="60">
        <v>32</v>
      </c>
      <c r="F282" s="60">
        <v>11.058115000000001</v>
      </c>
    </row>
    <row r="283" spans="1:6" x14ac:dyDescent="0.2">
      <c r="A283" s="60">
        <v>118</v>
      </c>
      <c r="B283" s="60">
        <v>463500</v>
      </c>
      <c r="C283" s="60">
        <v>293500</v>
      </c>
      <c r="D283" s="60">
        <v>6</v>
      </c>
      <c r="E283" s="60">
        <v>32</v>
      </c>
      <c r="F283" s="60">
        <v>11.040957000000001</v>
      </c>
    </row>
    <row r="284" spans="1:6" x14ac:dyDescent="0.2">
      <c r="A284" s="60">
        <v>118</v>
      </c>
      <c r="B284" s="60">
        <v>464500</v>
      </c>
      <c r="C284" s="60">
        <v>293500</v>
      </c>
      <c r="D284" s="60">
        <v>6</v>
      </c>
      <c r="E284" s="60">
        <v>32</v>
      </c>
      <c r="F284" s="60">
        <v>11.623685</v>
      </c>
    </row>
    <row r="285" spans="1:6" x14ac:dyDescent="0.2">
      <c r="A285" s="60">
        <v>118</v>
      </c>
      <c r="B285" s="60">
        <v>465500</v>
      </c>
      <c r="C285" s="60">
        <v>293500</v>
      </c>
      <c r="D285" s="60">
        <v>6</v>
      </c>
      <c r="E285" s="60">
        <v>32</v>
      </c>
      <c r="F285" s="60">
        <v>13.207867999999999</v>
      </c>
    </row>
    <row r="286" spans="1:6" x14ac:dyDescent="0.2">
      <c r="A286" s="60">
        <v>118</v>
      </c>
      <c r="B286" s="60">
        <v>466500</v>
      </c>
      <c r="C286" s="60">
        <v>293500</v>
      </c>
      <c r="D286" s="60">
        <v>6</v>
      </c>
      <c r="E286" s="60">
        <v>32</v>
      </c>
      <c r="F286" s="60">
        <v>12.649328000000001</v>
      </c>
    </row>
    <row r="287" spans="1:6" x14ac:dyDescent="0.2">
      <c r="A287" s="60">
        <v>118</v>
      </c>
      <c r="B287" s="60">
        <v>467500</v>
      </c>
      <c r="C287" s="60">
        <v>293500</v>
      </c>
      <c r="D287" s="60">
        <v>6</v>
      </c>
      <c r="E287" s="60">
        <v>32</v>
      </c>
      <c r="F287" s="60">
        <v>12.741718000000001</v>
      </c>
    </row>
    <row r="288" spans="1:6" x14ac:dyDescent="0.2">
      <c r="A288" s="60">
        <v>118</v>
      </c>
      <c r="B288" s="60">
        <v>468500</v>
      </c>
      <c r="C288" s="60">
        <v>293500</v>
      </c>
      <c r="D288" s="60">
        <v>6</v>
      </c>
      <c r="E288" s="60">
        <v>32</v>
      </c>
      <c r="F288" s="60">
        <v>12.343317000000001</v>
      </c>
    </row>
    <row r="289" spans="1:6" x14ac:dyDescent="0.2">
      <c r="A289" s="60">
        <v>118</v>
      </c>
      <c r="B289" s="60">
        <v>469500</v>
      </c>
      <c r="C289" s="60">
        <v>293500</v>
      </c>
      <c r="D289" s="60">
        <v>6</v>
      </c>
      <c r="E289" s="60">
        <v>32</v>
      </c>
      <c r="F289" s="60">
        <v>12.471182000000001</v>
      </c>
    </row>
    <row r="290" spans="1:6" x14ac:dyDescent="0.2">
      <c r="A290" s="60">
        <v>118</v>
      </c>
      <c r="B290" s="60">
        <v>470500</v>
      </c>
      <c r="C290" s="60">
        <v>293500</v>
      </c>
      <c r="D290" s="60">
        <v>6</v>
      </c>
      <c r="E290" s="60">
        <v>32</v>
      </c>
      <c r="F290" s="60">
        <v>11.43224</v>
      </c>
    </row>
    <row r="291" spans="1:6" x14ac:dyDescent="0.2">
      <c r="A291" s="60">
        <v>118</v>
      </c>
      <c r="B291" s="60">
        <v>471500</v>
      </c>
      <c r="C291" s="60">
        <v>293500</v>
      </c>
      <c r="D291" s="60">
        <v>6</v>
      </c>
      <c r="E291" s="60">
        <v>32</v>
      </c>
      <c r="F291" s="60">
        <v>10.914882</v>
      </c>
    </row>
    <row r="292" spans="1:6" x14ac:dyDescent="0.2">
      <c r="A292" s="60">
        <v>118</v>
      </c>
      <c r="B292" s="60">
        <v>472500</v>
      </c>
      <c r="C292" s="60">
        <v>293500</v>
      </c>
      <c r="D292" s="60">
        <v>6</v>
      </c>
      <c r="E292" s="60">
        <v>32</v>
      </c>
      <c r="F292" s="60">
        <v>10.653852000000001</v>
      </c>
    </row>
    <row r="293" spans="1:6" x14ac:dyDescent="0.2">
      <c r="A293" s="60">
        <v>118</v>
      </c>
      <c r="B293" s="60">
        <v>473500</v>
      </c>
      <c r="C293" s="60">
        <v>293500</v>
      </c>
      <c r="D293" s="60">
        <v>6</v>
      </c>
      <c r="E293" s="60">
        <v>32</v>
      </c>
      <c r="F293" s="60">
        <v>10.21862</v>
      </c>
    </row>
    <row r="294" spans="1:6" x14ac:dyDescent="0.2">
      <c r="A294" s="60">
        <v>118</v>
      </c>
      <c r="B294" s="60">
        <v>474500</v>
      </c>
      <c r="C294" s="60">
        <v>293500</v>
      </c>
      <c r="D294" s="60">
        <v>6</v>
      </c>
      <c r="E294" s="60">
        <v>32</v>
      </c>
      <c r="F294" s="60">
        <v>10.004947</v>
      </c>
    </row>
    <row r="295" spans="1:6" x14ac:dyDescent="0.2">
      <c r="A295" s="60">
        <v>118</v>
      </c>
      <c r="B295" s="60">
        <v>475500</v>
      </c>
      <c r="C295" s="60">
        <v>293500</v>
      </c>
      <c r="D295" s="60">
        <v>6</v>
      </c>
      <c r="E295" s="60">
        <v>32</v>
      </c>
      <c r="F295" s="60">
        <v>9.9757759999999998</v>
      </c>
    </row>
    <row r="296" spans="1:6" x14ac:dyDescent="0.2">
      <c r="A296" s="60">
        <v>118</v>
      </c>
      <c r="B296" s="60">
        <v>476500</v>
      </c>
      <c r="C296" s="60">
        <v>293500</v>
      </c>
      <c r="D296" s="60">
        <v>6</v>
      </c>
      <c r="E296" s="60">
        <v>32</v>
      </c>
      <c r="F296" s="60">
        <v>9.8908400000000007</v>
      </c>
    </row>
    <row r="297" spans="1:6" x14ac:dyDescent="0.2">
      <c r="A297" s="60">
        <v>118</v>
      </c>
      <c r="B297" s="60">
        <v>477500</v>
      </c>
      <c r="C297" s="60">
        <v>293500</v>
      </c>
      <c r="D297" s="60">
        <v>6</v>
      </c>
      <c r="E297" s="60">
        <v>32</v>
      </c>
      <c r="F297" s="60">
        <v>9.8240949999999998</v>
      </c>
    </row>
    <row r="298" spans="1:6" x14ac:dyDescent="0.2">
      <c r="A298" s="60">
        <v>118</v>
      </c>
      <c r="B298" s="60">
        <v>478500</v>
      </c>
      <c r="C298" s="60">
        <v>293500</v>
      </c>
      <c r="D298" s="60">
        <v>6</v>
      </c>
      <c r="E298" s="60">
        <v>32</v>
      </c>
      <c r="F298" s="60">
        <v>9.8084430000000005</v>
      </c>
    </row>
    <row r="299" spans="1:6" x14ac:dyDescent="0.2">
      <c r="A299" s="60">
        <v>118</v>
      </c>
      <c r="B299" s="60">
        <v>479500</v>
      </c>
      <c r="C299" s="60">
        <v>293500</v>
      </c>
      <c r="D299" s="60">
        <v>6</v>
      </c>
      <c r="E299" s="60">
        <v>32</v>
      </c>
      <c r="F299" s="60">
        <v>9.8258030000000005</v>
      </c>
    </row>
    <row r="300" spans="1:6" x14ac:dyDescent="0.2">
      <c r="A300" s="60">
        <v>118</v>
      </c>
      <c r="B300" s="60">
        <v>480500</v>
      </c>
      <c r="C300" s="60">
        <v>293500</v>
      </c>
      <c r="D300" s="60">
        <v>6</v>
      </c>
      <c r="E300" s="60">
        <v>32</v>
      </c>
      <c r="F300" s="60">
        <v>9.9930380000000003</v>
      </c>
    </row>
    <row r="301" spans="1:6" x14ac:dyDescent="0.2">
      <c r="A301" s="60">
        <v>118</v>
      </c>
      <c r="B301" s="60">
        <v>481500</v>
      </c>
      <c r="C301" s="60">
        <v>293500</v>
      </c>
      <c r="D301" s="60">
        <v>6</v>
      </c>
      <c r="E301" s="60">
        <v>32</v>
      </c>
      <c r="F301" s="60">
        <v>9.8690829999999998</v>
      </c>
    </row>
    <row r="302" spans="1:6" x14ac:dyDescent="0.2">
      <c r="A302" s="60">
        <v>118</v>
      </c>
      <c r="B302" s="60">
        <v>482500</v>
      </c>
      <c r="C302" s="60">
        <v>293500</v>
      </c>
      <c r="D302" s="60">
        <v>6</v>
      </c>
      <c r="E302" s="60">
        <v>32</v>
      </c>
      <c r="F302" s="60">
        <v>9.8182500000000008</v>
      </c>
    </row>
    <row r="303" spans="1:6" x14ac:dyDescent="0.2">
      <c r="A303" s="60">
        <v>118</v>
      </c>
      <c r="B303" s="60">
        <v>483500</v>
      </c>
      <c r="C303" s="60">
        <v>293500</v>
      </c>
      <c r="D303" s="60">
        <v>6</v>
      </c>
      <c r="E303" s="60">
        <v>32</v>
      </c>
      <c r="F303" s="60">
        <v>9.9107789999999998</v>
      </c>
    </row>
    <row r="304" spans="1:6" x14ac:dyDescent="0.2">
      <c r="A304" s="60">
        <v>118</v>
      </c>
      <c r="B304" s="60">
        <v>484500</v>
      </c>
      <c r="C304" s="60">
        <v>293500</v>
      </c>
      <c r="D304" s="60">
        <v>6</v>
      </c>
      <c r="E304" s="60">
        <v>32</v>
      </c>
      <c r="F304" s="60">
        <v>10.170889000000001</v>
      </c>
    </row>
    <row r="305" spans="1:6" x14ac:dyDescent="0.2">
      <c r="A305" s="60">
        <v>118</v>
      </c>
      <c r="B305" s="60">
        <v>485500</v>
      </c>
      <c r="C305" s="60">
        <v>293500</v>
      </c>
      <c r="D305" s="60">
        <v>6</v>
      </c>
      <c r="E305" s="60">
        <v>32</v>
      </c>
      <c r="F305" s="60">
        <v>10.389094999999999</v>
      </c>
    </row>
    <row r="306" spans="1:6" x14ac:dyDescent="0.2">
      <c r="A306" s="60">
        <v>118</v>
      </c>
      <c r="B306" s="60">
        <v>450500</v>
      </c>
      <c r="C306" s="60">
        <v>292500</v>
      </c>
      <c r="D306" s="60">
        <v>6</v>
      </c>
      <c r="E306" s="60">
        <v>32</v>
      </c>
      <c r="F306" s="60">
        <v>12.29284</v>
      </c>
    </row>
    <row r="307" spans="1:6" x14ac:dyDescent="0.2">
      <c r="A307" s="60">
        <v>118</v>
      </c>
      <c r="B307" s="60">
        <v>451500</v>
      </c>
      <c r="C307" s="60">
        <v>292500</v>
      </c>
      <c r="D307" s="60">
        <v>6</v>
      </c>
      <c r="E307" s="60">
        <v>32</v>
      </c>
      <c r="F307" s="60">
        <v>12.041513</v>
      </c>
    </row>
    <row r="308" spans="1:6" x14ac:dyDescent="0.2">
      <c r="A308" s="60">
        <v>118</v>
      </c>
      <c r="B308" s="60">
        <v>452500</v>
      </c>
      <c r="C308" s="60">
        <v>292500</v>
      </c>
      <c r="D308" s="60">
        <v>6</v>
      </c>
      <c r="E308" s="60">
        <v>32</v>
      </c>
      <c r="F308" s="60">
        <v>12.438958</v>
      </c>
    </row>
    <row r="309" spans="1:6" x14ac:dyDescent="0.2">
      <c r="A309" s="60">
        <v>118</v>
      </c>
      <c r="B309" s="60">
        <v>453500</v>
      </c>
      <c r="C309" s="60">
        <v>292500</v>
      </c>
      <c r="D309" s="60">
        <v>6</v>
      </c>
      <c r="E309" s="60">
        <v>32</v>
      </c>
      <c r="F309" s="60">
        <v>12.989812000000001</v>
      </c>
    </row>
    <row r="310" spans="1:6" x14ac:dyDescent="0.2">
      <c r="A310" s="60">
        <v>118</v>
      </c>
      <c r="B310" s="60">
        <v>454500</v>
      </c>
      <c r="C310" s="60">
        <v>292500</v>
      </c>
      <c r="D310" s="60">
        <v>6</v>
      </c>
      <c r="E310" s="60">
        <v>32</v>
      </c>
      <c r="F310" s="60">
        <v>12.747669999999999</v>
      </c>
    </row>
    <row r="311" spans="1:6" x14ac:dyDescent="0.2">
      <c r="A311" s="60">
        <v>118</v>
      </c>
      <c r="B311" s="60">
        <v>455500</v>
      </c>
      <c r="C311" s="60">
        <v>292500</v>
      </c>
      <c r="D311" s="60">
        <v>6</v>
      </c>
      <c r="E311" s="60">
        <v>32</v>
      </c>
      <c r="F311" s="60">
        <v>16.045227000000001</v>
      </c>
    </row>
    <row r="312" spans="1:6" x14ac:dyDescent="0.2">
      <c r="A312" s="60">
        <v>118</v>
      </c>
      <c r="B312" s="60">
        <v>456500</v>
      </c>
      <c r="C312" s="60">
        <v>292500</v>
      </c>
      <c r="D312" s="60">
        <v>6</v>
      </c>
      <c r="E312" s="60">
        <v>32</v>
      </c>
      <c r="F312" s="60">
        <v>16.250105000000001</v>
      </c>
    </row>
    <row r="313" spans="1:6" x14ac:dyDescent="0.2">
      <c r="A313" s="60">
        <v>118</v>
      </c>
      <c r="B313" s="60">
        <v>457500</v>
      </c>
      <c r="C313" s="60">
        <v>292500</v>
      </c>
      <c r="D313" s="60">
        <v>6</v>
      </c>
      <c r="E313" s="60">
        <v>32</v>
      </c>
      <c r="F313" s="60">
        <v>12.623832</v>
      </c>
    </row>
    <row r="314" spans="1:6" x14ac:dyDescent="0.2">
      <c r="A314" s="60">
        <v>118</v>
      </c>
      <c r="B314" s="60">
        <v>458500</v>
      </c>
      <c r="C314" s="60">
        <v>292500</v>
      </c>
      <c r="D314" s="60">
        <v>6</v>
      </c>
      <c r="E314" s="60">
        <v>32</v>
      </c>
      <c r="F314" s="60">
        <v>11.716513000000001</v>
      </c>
    </row>
    <row r="315" spans="1:6" x14ac:dyDescent="0.2">
      <c r="A315" s="60">
        <v>118</v>
      </c>
      <c r="B315" s="60">
        <v>459500</v>
      </c>
      <c r="C315" s="60">
        <v>292500</v>
      </c>
      <c r="D315" s="60">
        <v>6</v>
      </c>
      <c r="E315" s="60">
        <v>32</v>
      </c>
      <c r="F315" s="60">
        <v>11.395835</v>
      </c>
    </row>
    <row r="316" spans="1:6" x14ac:dyDescent="0.2">
      <c r="A316" s="60">
        <v>118</v>
      </c>
      <c r="B316" s="60">
        <v>460500</v>
      </c>
      <c r="C316" s="60">
        <v>292500</v>
      </c>
      <c r="D316" s="60">
        <v>6</v>
      </c>
      <c r="E316" s="60">
        <v>32</v>
      </c>
      <c r="F316" s="60">
        <v>11.102418</v>
      </c>
    </row>
    <row r="317" spans="1:6" x14ac:dyDescent="0.2">
      <c r="A317" s="60">
        <v>118</v>
      </c>
      <c r="B317" s="60">
        <v>461500</v>
      </c>
      <c r="C317" s="60">
        <v>292500</v>
      </c>
      <c r="D317" s="60">
        <v>6</v>
      </c>
      <c r="E317" s="60">
        <v>32</v>
      </c>
      <c r="F317" s="60">
        <v>11.212183</v>
      </c>
    </row>
    <row r="318" spans="1:6" x14ac:dyDescent="0.2">
      <c r="A318" s="60">
        <v>118</v>
      </c>
      <c r="B318" s="60">
        <v>462500</v>
      </c>
      <c r="C318" s="60">
        <v>292500</v>
      </c>
      <c r="D318" s="60">
        <v>6</v>
      </c>
      <c r="E318" s="60">
        <v>32</v>
      </c>
      <c r="F318" s="60">
        <v>10.977498000000001</v>
      </c>
    </row>
    <row r="319" spans="1:6" x14ac:dyDescent="0.2">
      <c r="A319" s="60">
        <v>118</v>
      </c>
      <c r="B319" s="60">
        <v>463500</v>
      </c>
      <c r="C319" s="60">
        <v>292500</v>
      </c>
      <c r="D319" s="60">
        <v>6</v>
      </c>
      <c r="E319" s="60">
        <v>32</v>
      </c>
      <c r="F319" s="60">
        <v>10.862995</v>
      </c>
    </row>
    <row r="320" spans="1:6" x14ac:dyDescent="0.2">
      <c r="A320" s="60">
        <v>118</v>
      </c>
      <c r="B320" s="60">
        <v>464500</v>
      </c>
      <c r="C320" s="60">
        <v>292500</v>
      </c>
      <c r="D320" s="60">
        <v>6</v>
      </c>
      <c r="E320" s="60">
        <v>32</v>
      </c>
      <c r="F320" s="60">
        <v>10.89509</v>
      </c>
    </row>
    <row r="321" spans="1:6" x14ac:dyDescent="0.2">
      <c r="A321" s="60">
        <v>118</v>
      </c>
      <c r="B321" s="60">
        <v>465500</v>
      </c>
      <c r="C321" s="60">
        <v>292500</v>
      </c>
      <c r="D321" s="60">
        <v>6</v>
      </c>
      <c r="E321" s="60">
        <v>32</v>
      </c>
      <c r="F321" s="60">
        <v>11.20848</v>
      </c>
    </row>
    <row r="322" spans="1:6" x14ac:dyDescent="0.2">
      <c r="A322" s="60">
        <v>118</v>
      </c>
      <c r="B322" s="60">
        <v>466500</v>
      </c>
      <c r="C322" s="60">
        <v>292500</v>
      </c>
      <c r="D322" s="60">
        <v>6</v>
      </c>
      <c r="E322" s="60">
        <v>32</v>
      </c>
      <c r="F322" s="60">
        <v>11.361138</v>
      </c>
    </row>
    <row r="323" spans="1:6" x14ac:dyDescent="0.2">
      <c r="A323" s="60">
        <v>118</v>
      </c>
      <c r="B323" s="60">
        <v>467500</v>
      </c>
      <c r="C323" s="60">
        <v>292500</v>
      </c>
      <c r="D323" s="60">
        <v>6</v>
      </c>
      <c r="E323" s="60">
        <v>32</v>
      </c>
      <c r="F323" s="60">
        <v>11.612358</v>
      </c>
    </row>
    <row r="324" spans="1:6" x14ac:dyDescent="0.2">
      <c r="A324" s="60">
        <v>118</v>
      </c>
      <c r="B324" s="60">
        <v>468500</v>
      </c>
      <c r="C324" s="60">
        <v>292500</v>
      </c>
      <c r="D324" s="60">
        <v>6</v>
      </c>
      <c r="E324" s="60">
        <v>32</v>
      </c>
      <c r="F324" s="60">
        <v>12.222284999999999</v>
      </c>
    </row>
    <row r="325" spans="1:6" x14ac:dyDescent="0.2">
      <c r="A325" s="60">
        <v>118</v>
      </c>
      <c r="B325" s="60">
        <v>469500</v>
      </c>
      <c r="C325" s="60">
        <v>292500</v>
      </c>
      <c r="D325" s="60">
        <v>6</v>
      </c>
      <c r="E325" s="60">
        <v>32</v>
      </c>
      <c r="F325" s="60">
        <v>12.209205000000001</v>
      </c>
    </row>
    <row r="326" spans="1:6" x14ac:dyDescent="0.2">
      <c r="A326" s="60">
        <v>118</v>
      </c>
      <c r="B326" s="60">
        <v>470500</v>
      </c>
      <c r="C326" s="60">
        <v>292500</v>
      </c>
      <c r="D326" s="60">
        <v>6</v>
      </c>
      <c r="E326" s="60">
        <v>32</v>
      </c>
      <c r="F326" s="60">
        <v>12.767374999999999</v>
      </c>
    </row>
    <row r="327" spans="1:6" x14ac:dyDescent="0.2">
      <c r="A327" s="60">
        <v>118</v>
      </c>
      <c r="B327" s="60">
        <v>471500</v>
      </c>
      <c r="C327" s="60">
        <v>292500</v>
      </c>
      <c r="D327" s="60">
        <v>6</v>
      </c>
      <c r="E327" s="60">
        <v>32</v>
      </c>
      <c r="F327" s="60">
        <v>11.363113</v>
      </c>
    </row>
    <row r="328" spans="1:6" x14ac:dyDescent="0.2">
      <c r="A328" s="60">
        <v>118</v>
      </c>
      <c r="B328" s="60">
        <v>472500</v>
      </c>
      <c r="C328" s="60">
        <v>292500</v>
      </c>
      <c r="D328" s="60">
        <v>6</v>
      </c>
      <c r="E328" s="60">
        <v>32</v>
      </c>
      <c r="F328" s="60">
        <v>11.122629999999999</v>
      </c>
    </row>
    <row r="329" spans="1:6" x14ac:dyDescent="0.2">
      <c r="A329" s="60">
        <v>118</v>
      </c>
      <c r="B329" s="60">
        <v>473500</v>
      </c>
      <c r="C329" s="60">
        <v>292500</v>
      </c>
      <c r="D329" s="60">
        <v>6</v>
      </c>
      <c r="E329" s="60">
        <v>32</v>
      </c>
      <c r="F329" s="60">
        <v>10.489732999999999</v>
      </c>
    </row>
    <row r="330" spans="1:6" x14ac:dyDescent="0.2">
      <c r="A330" s="60">
        <v>118</v>
      </c>
      <c r="B330" s="60">
        <v>474500</v>
      </c>
      <c r="C330" s="60">
        <v>292500</v>
      </c>
      <c r="D330" s="60">
        <v>6</v>
      </c>
      <c r="E330" s="60">
        <v>32</v>
      </c>
      <c r="F330" s="60">
        <v>10.305338000000001</v>
      </c>
    </row>
    <row r="331" spans="1:6" x14ac:dyDescent="0.2">
      <c r="A331" s="60">
        <v>118</v>
      </c>
      <c r="B331" s="60">
        <v>475500</v>
      </c>
      <c r="C331" s="60">
        <v>292500</v>
      </c>
      <c r="D331" s="60">
        <v>6</v>
      </c>
      <c r="E331" s="60">
        <v>32</v>
      </c>
      <c r="F331" s="60">
        <v>10.204094</v>
      </c>
    </row>
    <row r="332" spans="1:6" x14ac:dyDescent="0.2">
      <c r="A332" s="60">
        <v>118</v>
      </c>
      <c r="B332" s="60">
        <v>476500</v>
      </c>
      <c r="C332" s="60">
        <v>292500</v>
      </c>
      <c r="D332" s="60">
        <v>6</v>
      </c>
      <c r="E332" s="60">
        <v>32</v>
      </c>
      <c r="F332" s="60">
        <v>10.138776999999999</v>
      </c>
    </row>
    <row r="333" spans="1:6" x14ac:dyDescent="0.2">
      <c r="A333" s="60">
        <v>118</v>
      </c>
      <c r="B333" s="60">
        <v>478500</v>
      </c>
      <c r="C333" s="60">
        <v>292500</v>
      </c>
      <c r="D333" s="60">
        <v>6</v>
      </c>
      <c r="E333" s="60">
        <v>32</v>
      </c>
      <c r="F333" s="60">
        <v>9.9222809999999999</v>
      </c>
    </row>
    <row r="334" spans="1:6" x14ac:dyDescent="0.2">
      <c r="A334" s="60">
        <v>118</v>
      </c>
      <c r="B334" s="60">
        <v>479500</v>
      </c>
      <c r="C334" s="60">
        <v>292500</v>
      </c>
      <c r="D334" s="60">
        <v>6</v>
      </c>
      <c r="E334" s="60">
        <v>32</v>
      </c>
      <c r="F334" s="60">
        <v>10.032154</v>
      </c>
    </row>
    <row r="335" spans="1:6" x14ac:dyDescent="0.2">
      <c r="A335" s="60">
        <v>118</v>
      </c>
      <c r="B335" s="60">
        <v>480500</v>
      </c>
      <c r="C335" s="60">
        <v>292500</v>
      </c>
      <c r="D335" s="60">
        <v>6</v>
      </c>
      <c r="E335" s="60">
        <v>32</v>
      </c>
      <c r="F335" s="60">
        <v>9.9979580000000006</v>
      </c>
    </row>
    <row r="336" spans="1:6" x14ac:dyDescent="0.2">
      <c r="A336" s="60">
        <v>118</v>
      </c>
      <c r="B336" s="60">
        <v>481500</v>
      </c>
      <c r="C336" s="60">
        <v>292500</v>
      </c>
      <c r="D336" s="60">
        <v>6</v>
      </c>
      <c r="E336" s="60">
        <v>32</v>
      </c>
      <c r="F336" s="60">
        <v>9.9502000000000006</v>
      </c>
    </row>
    <row r="337" spans="1:6" x14ac:dyDescent="0.2">
      <c r="A337" s="60">
        <v>118</v>
      </c>
      <c r="B337" s="60">
        <v>482500</v>
      </c>
      <c r="C337" s="60">
        <v>292500</v>
      </c>
      <c r="D337" s="60">
        <v>6</v>
      </c>
      <c r="E337" s="60">
        <v>32</v>
      </c>
      <c r="F337" s="60">
        <v>10.019550000000001</v>
      </c>
    </row>
    <row r="338" spans="1:6" x14ac:dyDescent="0.2">
      <c r="A338" s="60">
        <v>118</v>
      </c>
      <c r="B338" s="60">
        <v>483500</v>
      </c>
      <c r="C338" s="60">
        <v>292500</v>
      </c>
      <c r="D338" s="60">
        <v>6</v>
      </c>
      <c r="E338" s="60">
        <v>32</v>
      </c>
      <c r="F338" s="60">
        <v>10.093472999999999</v>
      </c>
    </row>
    <row r="339" spans="1:6" x14ac:dyDescent="0.2">
      <c r="A339" s="60">
        <v>118</v>
      </c>
      <c r="B339" s="60">
        <v>484500</v>
      </c>
      <c r="C339" s="60">
        <v>292500</v>
      </c>
      <c r="D339" s="60">
        <v>6</v>
      </c>
      <c r="E339" s="60">
        <v>32</v>
      </c>
      <c r="F339" s="60">
        <v>10.338100000000001</v>
      </c>
    </row>
    <row r="340" spans="1:6" x14ac:dyDescent="0.2">
      <c r="A340" s="60">
        <v>118</v>
      </c>
      <c r="B340" s="60">
        <v>485500</v>
      </c>
      <c r="C340" s="60">
        <v>292500</v>
      </c>
      <c r="D340" s="60">
        <v>6</v>
      </c>
      <c r="E340" s="60">
        <v>32</v>
      </c>
      <c r="F340" s="60">
        <v>10.649502999999999</v>
      </c>
    </row>
    <row r="341" spans="1:6" x14ac:dyDescent="0.2">
      <c r="A341" s="60">
        <v>118</v>
      </c>
      <c r="B341" s="60">
        <v>486500</v>
      </c>
      <c r="C341" s="60">
        <v>292500</v>
      </c>
      <c r="D341" s="60">
        <v>6</v>
      </c>
      <c r="E341" s="60">
        <v>32</v>
      </c>
      <c r="F341" s="60">
        <v>11.356023</v>
      </c>
    </row>
    <row r="342" spans="1:6" x14ac:dyDescent="0.2">
      <c r="A342" s="60">
        <v>118</v>
      </c>
      <c r="B342" s="60">
        <v>449500</v>
      </c>
      <c r="C342" s="60">
        <v>291500</v>
      </c>
      <c r="D342" s="60">
        <v>6</v>
      </c>
      <c r="E342" s="60">
        <v>32</v>
      </c>
      <c r="F342" s="60">
        <v>12.296465</v>
      </c>
    </row>
    <row r="343" spans="1:6" x14ac:dyDescent="0.2">
      <c r="A343" s="60">
        <v>118</v>
      </c>
      <c r="B343" s="60">
        <v>450500</v>
      </c>
      <c r="C343" s="60">
        <v>291500</v>
      </c>
      <c r="D343" s="60">
        <v>6</v>
      </c>
      <c r="E343" s="60">
        <v>32</v>
      </c>
      <c r="F343" s="60">
        <v>11.999333</v>
      </c>
    </row>
    <row r="344" spans="1:6" x14ac:dyDescent="0.2">
      <c r="A344" s="60">
        <v>118</v>
      </c>
      <c r="B344" s="60">
        <v>451500</v>
      </c>
      <c r="C344" s="60">
        <v>291500</v>
      </c>
      <c r="D344" s="60">
        <v>6</v>
      </c>
      <c r="E344" s="60">
        <v>32</v>
      </c>
      <c r="F344" s="60">
        <v>11.860863</v>
      </c>
    </row>
    <row r="345" spans="1:6" x14ac:dyDescent="0.2">
      <c r="A345" s="60">
        <v>118</v>
      </c>
      <c r="B345" s="60">
        <v>452500</v>
      </c>
      <c r="C345" s="60">
        <v>291500</v>
      </c>
      <c r="D345" s="60">
        <v>6</v>
      </c>
      <c r="E345" s="60">
        <v>32</v>
      </c>
      <c r="F345" s="60">
        <v>11.92046</v>
      </c>
    </row>
    <row r="346" spans="1:6" x14ac:dyDescent="0.2">
      <c r="A346" s="60">
        <v>118</v>
      </c>
      <c r="B346" s="60">
        <v>453500</v>
      </c>
      <c r="C346" s="60">
        <v>291500</v>
      </c>
      <c r="D346" s="60">
        <v>6</v>
      </c>
      <c r="E346" s="60">
        <v>32</v>
      </c>
      <c r="F346" s="60">
        <v>12.15709</v>
      </c>
    </row>
    <row r="347" spans="1:6" x14ac:dyDescent="0.2">
      <c r="A347" s="60">
        <v>118</v>
      </c>
      <c r="B347" s="60">
        <v>454500</v>
      </c>
      <c r="C347" s="60">
        <v>291500</v>
      </c>
      <c r="D347" s="60">
        <v>6</v>
      </c>
      <c r="E347" s="60">
        <v>32</v>
      </c>
      <c r="F347" s="60">
        <v>12.517193000000001</v>
      </c>
    </row>
    <row r="348" spans="1:6" x14ac:dyDescent="0.2">
      <c r="A348" s="60">
        <v>118</v>
      </c>
      <c r="B348" s="60">
        <v>455500</v>
      </c>
      <c r="C348" s="60">
        <v>291500</v>
      </c>
      <c r="D348" s="60">
        <v>6</v>
      </c>
      <c r="E348" s="60">
        <v>32</v>
      </c>
      <c r="F348" s="60">
        <v>18.015630000000002</v>
      </c>
    </row>
    <row r="349" spans="1:6" x14ac:dyDescent="0.2">
      <c r="A349" s="60">
        <v>118</v>
      </c>
      <c r="B349" s="60">
        <v>456500</v>
      </c>
      <c r="C349" s="60">
        <v>291500</v>
      </c>
      <c r="D349" s="60">
        <v>6</v>
      </c>
      <c r="E349" s="60">
        <v>32</v>
      </c>
      <c r="F349" s="60">
        <v>14.046428000000001</v>
      </c>
    </row>
    <row r="350" spans="1:6" x14ac:dyDescent="0.2">
      <c r="A350" s="60">
        <v>118</v>
      </c>
      <c r="B350" s="60">
        <v>457500</v>
      </c>
      <c r="C350" s="60">
        <v>291500</v>
      </c>
      <c r="D350" s="60">
        <v>6</v>
      </c>
      <c r="E350" s="60">
        <v>32</v>
      </c>
      <c r="F350" s="60">
        <v>12.14504</v>
      </c>
    </row>
    <row r="351" spans="1:6" x14ac:dyDescent="0.2">
      <c r="A351" s="60">
        <v>118</v>
      </c>
      <c r="B351" s="60">
        <v>458500</v>
      </c>
      <c r="C351" s="60">
        <v>291500</v>
      </c>
      <c r="D351" s="60">
        <v>6</v>
      </c>
      <c r="E351" s="60">
        <v>32</v>
      </c>
      <c r="F351" s="60">
        <v>11.430052</v>
      </c>
    </row>
    <row r="352" spans="1:6" x14ac:dyDescent="0.2">
      <c r="A352" s="60">
        <v>118</v>
      </c>
      <c r="B352" s="60">
        <v>459500</v>
      </c>
      <c r="C352" s="60">
        <v>291500</v>
      </c>
      <c r="D352" s="60">
        <v>6</v>
      </c>
      <c r="E352" s="60">
        <v>32</v>
      </c>
      <c r="F352" s="60">
        <v>11.156198</v>
      </c>
    </row>
    <row r="353" spans="1:6" x14ac:dyDescent="0.2">
      <c r="A353" s="60">
        <v>118</v>
      </c>
      <c r="B353" s="60">
        <v>460500</v>
      </c>
      <c r="C353" s="60">
        <v>291500</v>
      </c>
      <c r="D353" s="60">
        <v>6</v>
      </c>
      <c r="E353" s="60">
        <v>32</v>
      </c>
      <c r="F353" s="60">
        <v>10.927943000000001</v>
      </c>
    </row>
    <row r="354" spans="1:6" x14ac:dyDescent="0.2">
      <c r="A354" s="60">
        <v>118</v>
      </c>
      <c r="B354" s="60">
        <v>461500</v>
      </c>
      <c r="C354" s="60">
        <v>291500</v>
      </c>
      <c r="D354" s="60">
        <v>6</v>
      </c>
      <c r="E354" s="60">
        <v>32</v>
      </c>
      <c r="F354" s="60">
        <v>10.763415</v>
      </c>
    </row>
    <row r="355" spans="1:6" x14ac:dyDescent="0.2">
      <c r="A355" s="60">
        <v>118</v>
      </c>
      <c r="B355" s="60">
        <v>462500</v>
      </c>
      <c r="C355" s="60">
        <v>291500</v>
      </c>
      <c r="D355" s="60">
        <v>6</v>
      </c>
      <c r="E355" s="60">
        <v>32</v>
      </c>
      <c r="F355" s="60">
        <v>11.012034999999999</v>
      </c>
    </row>
    <row r="356" spans="1:6" x14ac:dyDescent="0.2">
      <c r="A356" s="60">
        <v>118</v>
      </c>
      <c r="B356" s="60">
        <v>463500</v>
      </c>
      <c r="C356" s="60">
        <v>291500</v>
      </c>
      <c r="D356" s="60">
        <v>6</v>
      </c>
      <c r="E356" s="60">
        <v>32</v>
      </c>
      <c r="F356" s="60">
        <v>10.71701</v>
      </c>
    </row>
    <row r="357" spans="1:6" x14ac:dyDescent="0.2">
      <c r="A357" s="60">
        <v>118</v>
      </c>
      <c r="B357" s="60">
        <v>464500</v>
      </c>
      <c r="C357" s="60">
        <v>291500</v>
      </c>
      <c r="D357" s="60">
        <v>6</v>
      </c>
      <c r="E357" s="60">
        <v>32</v>
      </c>
      <c r="F357" s="60">
        <v>10.626822000000001</v>
      </c>
    </row>
    <row r="358" spans="1:6" x14ac:dyDescent="0.2">
      <c r="A358" s="60">
        <v>118</v>
      </c>
      <c r="B358" s="60">
        <v>465500</v>
      </c>
      <c r="C358" s="60">
        <v>291500</v>
      </c>
      <c r="D358" s="60">
        <v>6</v>
      </c>
      <c r="E358" s="60">
        <v>32</v>
      </c>
      <c r="F358" s="60">
        <v>10.715965000000001</v>
      </c>
    </row>
    <row r="359" spans="1:6" x14ac:dyDescent="0.2">
      <c r="A359" s="60">
        <v>118</v>
      </c>
      <c r="B359" s="60">
        <v>466500</v>
      </c>
      <c r="C359" s="60">
        <v>291500</v>
      </c>
      <c r="D359" s="60">
        <v>6</v>
      </c>
      <c r="E359" s="60">
        <v>32</v>
      </c>
      <c r="F359" s="60">
        <v>10.667748</v>
      </c>
    </row>
    <row r="360" spans="1:6" x14ac:dyDescent="0.2">
      <c r="A360" s="60">
        <v>118</v>
      </c>
      <c r="B360" s="60">
        <v>467500</v>
      </c>
      <c r="C360" s="60">
        <v>291500</v>
      </c>
      <c r="D360" s="60">
        <v>6</v>
      </c>
      <c r="E360" s="60">
        <v>32</v>
      </c>
      <c r="F360" s="60">
        <v>10.834042999999999</v>
      </c>
    </row>
    <row r="361" spans="1:6" x14ac:dyDescent="0.2">
      <c r="A361" s="60">
        <v>118</v>
      </c>
      <c r="B361" s="60">
        <v>468500</v>
      </c>
      <c r="C361" s="60">
        <v>291500</v>
      </c>
      <c r="D361" s="60">
        <v>6</v>
      </c>
      <c r="E361" s="60">
        <v>32</v>
      </c>
      <c r="F361" s="60">
        <v>10.988020000000001</v>
      </c>
    </row>
    <row r="362" spans="1:6" x14ac:dyDescent="0.2">
      <c r="A362" s="60">
        <v>118</v>
      </c>
      <c r="B362" s="60">
        <v>469500</v>
      </c>
      <c r="C362" s="60">
        <v>291500</v>
      </c>
      <c r="D362" s="60">
        <v>6</v>
      </c>
      <c r="E362" s="60">
        <v>32</v>
      </c>
      <c r="F362" s="60">
        <v>11.149694999999999</v>
      </c>
    </row>
    <row r="363" spans="1:6" x14ac:dyDescent="0.2">
      <c r="A363" s="60">
        <v>118</v>
      </c>
      <c r="B363" s="60">
        <v>470500</v>
      </c>
      <c r="C363" s="60">
        <v>291500</v>
      </c>
      <c r="D363" s="60">
        <v>6</v>
      </c>
      <c r="E363" s="60">
        <v>32</v>
      </c>
      <c r="F363" s="60">
        <v>11.893693000000001</v>
      </c>
    </row>
    <row r="364" spans="1:6" x14ac:dyDescent="0.2">
      <c r="A364" s="60">
        <v>118</v>
      </c>
      <c r="B364" s="60">
        <v>471500</v>
      </c>
      <c r="C364" s="60">
        <v>291500</v>
      </c>
      <c r="D364" s="60">
        <v>6</v>
      </c>
      <c r="E364" s="60">
        <v>32</v>
      </c>
      <c r="F364" s="60">
        <v>12.91372</v>
      </c>
    </row>
    <row r="365" spans="1:6" x14ac:dyDescent="0.2">
      <c r="A365" s="60">
        <v>118</v>
      </c>
      <c r="B365" s="60">
        <v>472500</v>
      </c>
      <c r="C365" s="60">
        <v>291500</v>
      </c>
      <c r="D365" s="60">
        <v>6</v>
      </c>
      <c r="E365" s="60">
        <v>32</v>
      </c>
      <c r="F365" s="60">
        <v>11.578495</v>
      </c>
    </row>
    <row r="366" spans="1:6" x14ac:dyDescent="0.2">
      <c r="A366" s="60">
        <v>118</v>
      </c>
      <c r="B366" s="60">
        <v>473500</v>
      </c>
      <c r="C366" s="60">
        <v>291500</v>
      </c>
      <c r="D366" s="60">
        <v>6</v>
      </c>
      <c r="E366" s="60">
        <v>32</v>
      </c>
      <c r="F366" s="60">
        <v>10.85233</v>
      </c>
    </row>
    <row r="367" spans="1:6" x14ac:dyDescent="0.2">
      <c r="A367" s="60">
        <v>118</v>
      </c>
      <c r="B367" s="60">
        <v>474500</v>
      </c>
      <c r="C367" s="60">
        <v>291500</v>
      </c>
      <c r="D367" s="60">
        <v>6</v>
      </c>
      <c r="E367" s="60">
        <v>32</v>
      </c>
      <c r="F367" s="60">
        <v>10.553608000000001</v>
      </c>
    </row>
    <row r="368" spans="1:6" x14ac:dyDescent="0.2">
      <c r="A368" s="60">
        <v>118</v>
      </c>
      <c r="B368" s="60">
        <v>475500</v>
      </c>
      <c r="C368" s="60">
        <v>291500</v>
      </c>
      <c r="D368" s="60">
        <v>6</v>
      </c>
      <c r="E368" s="60">
        <v>32</v>
      </c>
      <c r="F368" s="60">
        <v>10.415794999999999</v>
      </c>
    </row>
    <row r="369" spans="1:6" x14ac:dyDescent="0.2">
      <c r="A369" s="60">
        <v>118</v>
      </c>
      <c r="B369" s="60">
        <v>484500</v>
      </c>
      <c r="C369" s="60">
        <v>291500</v>
      </c>
      <c r="D369" s="60">
        <v>6</v>
      </c>
      <c r="E369" s="60">
        <v>32</v>
      </c>
      <c r="F369" s="60">
        <v>10.465318</v>
      </c>
    </row>
    <row r="370" spans="1:6" x14ac:dyDescent="0.2">
      <c r="A370" s="60">
        <v>118</v>
      </c>
      <c r="B370" s="60">
        <v>449500</v>
      </c>
      <c r="C370" s="60">
        <v>290500</v>
      </c>
      <c r="D370" s="60">
        <v>6</v>
      </c>
      <c r="E370" s="60">
        <v>32</v>
      </c>
      <c r="F370" s="60">
        <v>12.038180000000001</v>
      </c>
    </row>
    <row r="371" spans="1:6" x14ac:dyDescent="0.2">
      <c r="A371" s="60">
        <v>118</v>
      </c>
      <c r="B371" s="60">
        <v>450500</v>
      </c>
      <c r="C371" s="60">
        <v>290500</v>
      </c>
      <c r="D371" s="60">
        <v>6</v>
      </c>
      <c r="E371" s="60">
        <v>32</v>
      </c>
      <c r="F371" s="60">
        <v>11.965572999999999</v>
      </c>
    </row>
    <row r="372" spans="1:6" x14ac:dyDescent="0.2">
      <c r="A372" s="60">
        <v>118</v>
      </c>
      <c r="B372" s="60">
        <v>451500</v>
      </c>
      <c r="C372" s="60">
        <v>290500</v>
      </c>
      <c r="D372" s="60">
        <v>6</v>
      </c>
      <c r="E372" s="60">
        <v>32</v>
      </c>
      <c r="F372" s="60">
        <v>11.729660000000001</v>
      </c>
    </row>
    <row r="373" spans="1:6" x14ac:dyDescent="0.2">
      <c r="A373" s="60">
        <v>118</v>
      </c>
      <c r="B373" s="60">
        <v>452500</v>
      </c>
      <c r="C373" s="60">
        <v>290500</v>
      </c>
      <c r="D373" s="60">
        <v>6</v>
      </c>
      <c r="E373" s="60">
        <v>32</v>
      </c>
      <c r="F373" s="60">
        <v>11.765843</v>
      </c>
    </row>
    <row r="374" spans="1:6" x14ac:dyDescent="0.2">
      <c r="A374" s="60">
        <v>118</v>
      </c>
      <c r="B374" s="60">
        <v>453500</v>
      </c>
      <c r="C374" s="60">
        <v>290500</v>
      </c>
      <c r="D374" s="60">
        <v>6</v>
      </c>
      <c r="E374" s="60">
        <v>32</v>
      </c>
      <c r="F374" s="60">
        <v>11.74098</v>
      </c>
    </row>
    <row r="375" spans="1:6" x14ac:dyDescent="0.2">
      <c r="A375" s="60">
        <v>118</v>
      </c>
      <c r="B375" s="60">
        <v>454500</v>
      </c>
      <c r="C375" s="60">
        <v>290500</v>
      </c>
      <c r="D375" s="60">
        <v>6</v>
      </c>
      <c r="E375" s="60">
        <v>32</v>
      </c>
      <c r="F375" s="60">
        <v>12.496173000000001</v>
      </c>
    </row>
    <row r="376" spans="1:6" x14ac:dyDescent="0.2">
      <c r="A376" s="60">
        <v>118</v>
      </c>
      <c r="B376" s="60">
        <v>455500</v>
      </c>
      <c r="C376" s="60">
        <v>290500</v>
      </c>
      <c r="D376" s="60">
        <v>6</v>
      </c>
      <c r="E376" s="60">
        <v>32</v>
      </c>
      <c r="F376" s="60">
        <v>18.862642999999998</v>
      </c>
    </row>
    <row r="377" spans="1:6" x14ac:dyDescent="0.2">
      <c r="A377" s="60">
        <v>118</v>
      </c>
      <c r="B377" s="60">
        <v>456500</v>
      </c>
      <c r="C377" s="60">
        <v>290500</v>
      </c>
      <c r="D377" s="60">
        <v>6</v>
      </c>
      <c r="E377" s="60">
        <v>32</v>
      </c>
      <c r="F377" s="60">
        <v>13.276287</v>
      </c>
    </row>
    <row r="378" spans="1:6" x14ac:dyDescent="0.2">
      <c r="A378" s="60">
        <v>118</v>
      </c>
      <c r="B378" s="60">
        <v>457500</v>
      </c>
      <c r="C378" s="60">
        <v>290500</v>
      </c>
      <c r="D378" s="60">
        <v>6</v>
      </c>
      <c r="E378" s="60">
        <v>32</v>
      </c>
      <c r="F378" s="60">
        <v>11.80833</v>
      </c>
    </row>
    <row r="379" spans="1:6" x14ac:dyDescent="0.2">
      <c r="A379" s="60">
        <v>118</v>
      </c>
      <c r="B379" s="60">
        <v>458500</v>
      </c>
      <c r="C379" s="60">
        <v>290500</v>
      </c>
      <c r="D379" s="60">
        <v>6</v>
      </c>
      <c r="E379" s="60">
        <v>32</v>
      </c>
      <c r="F379" s="60">
        <v>11.260718000000001</v>
      </c>
    </row>
    <row r="380" spans="1:6" x14ac:dyDescent="0.2">
      <c r="A380" s="60">
        <v>118</v>
      </c>
      <c r="B380" s="60">
        <v>459500</v>
      </c>
      <c r="C380" s="60">
        <v>290500</v>
      </c>
      <c r="D380" s="60">
        <v>6</v>
      </c>
      <c r="E380" s="60">
        <v>32</v>
      </c>
      <c r="F380" s="60">
        <v>10.960622000000001</v>
      </c>
    </row>
    <row r="381" spans="1:6" x14ac:dyDescent="0.2">
      <c r="A381" s="60">
        <v>118</v>
      </c>
      <c r="B381" s="60">
        <v>460500</v>
      </c>
      <c r="C381" s="60">
        <v>290500</v>
      </c>
      <c r="D381" s="60">
        <v>6</v>
      </c>
      <c r="E381" s="60">
        <v>32</v>
      </c>
      <c r="F381" s="60">
        <v>10.780735</v>
      </c>
    </row>
    <row r="382" spans="1:6" x14ac:dyDescent="0.2">
      <c r="A382" s="60">
        <v>118</v>
      </c>
      <c r="B382" s="60">
        <v>461500</v>
      </c>
      <c r="C382" s="60">
        <v>290500</v>
      </c>
      <c r="D382" s="60">
        <v>6</v>
      </c>
      <c r="E382" s="60">
        <v>32</v>
      </c>
      <c r="F382" s="60">
        <v>10.647292999999999</v>
      </c>
    </row>
    <row r="383" spans="1:6" x14ac:dyDescent="0.2">
      <c r="A383" s="60">
        <v>118</v>
      </c>
      <c r="B383" s="60">
        <v>462500</v>
      </c>
      <c r="C383" s="60">
        <v>290500</v>
      </c>
      <c r="D383" s="60">
        <v>6</v>
      </c>
      <c r="E383" s="60">
        <v>32</v>
      </c>
      <c r="F383" s="60">
        <v>10.841715000000001</v>
      </c>
    </row>
    <row r="384" spans="1:6" x14ac:dyDescent="0.2">
      <c r="A384" s="60">
        <v>118</v>
      </c>
      <c r="B384" s="60">
        <v>463500</v>
      </c>
      <c r="C384" s="60">
        <v>290500</v>
      </c>
      <c r="D384" s="60">
        <v>6</v>
      </c>
      <c r="E384" s="60">
        <v>32</v>
      </c>
      <c r="F384" s="60">
        <v>10.670315</v>
      </c>
    </row>
    <row r="385" spans="1:6" x14ac:dyDescent="0.2">
      <c r="A385" s="60">
        <v>118</v>
      </c>
      <c r="B385" s="60">
        <v>464500</v>
      </c>
      <c r="C385" s="60">
        <v>290500</v>
      </c>
      <c r="D385" s="60">
        <v>6</v>
      </c>
      <c r="E385" s="60">
        <v>32</v>
      </c>
      <c r="F385" s="60">
        <v>10.442170000000001</v>
      </c>
    </row>
    <row r="386" spans="1:6" x14ac:dyDescent="0.2">
      <c r="A386" s="60">
        <v>118</v>
      </c>
      <c r="B386" s="60">
        <v>465500</v>
      </c>
      <c r="C386" s="60">
        <v>290500</v>
      </c>
      <c r="D386" s="60">
        <v>6</v>
      </c>
      <c r="E386" s="60">
        <v>32</v>
      </c>
      <c r="F386" s="60">
        <v>10.498742999999999</v>
      </c>
    </row>
    <row r="387" spans="1:6" x14ac:dyDescent="0.2">
      <c r="A387" s="60">
        <v>118</v>
      </c>
      <c r="B387" s="60">
        <v>466500</v>
      </c>
      <c r="C387" s="60">
        <v>290500</v>
      </c>
      <c r="D387" s="60">
        <v>6</v>
      </c>
      <c r="E387" s="60">
        <v>32</v>
      </c>
      <c r="F387" s="60">
        <v>10.400323</v>
      </c>
    </row>
    <row r="388" spans="1:6" x14ac:dyDescent="0.2">
      <c r="A388" s="60">
        <v>118</v>
      </c>
      <c r="B388" s="60">
        <v>467500</v>
      </c>
      <c r="C388" s="60">
        <v>290500</v>
      </c>
      <c r="D388" s="60">
        <v>6</v>
      </c>
      <c r="E388" s="60">
        <v>32</v>
      </c>
      <c r="F388" s="60">
        <v>10.440483</v>
      </c>
    </row>
    <row r="389" spans="1:6" x14ac:dyDescent="0.2">
      <c r="A389" s="60">
        <v>118</v>
      </c>
      <c r="B389" s="60">
        <v>468500</v>
      </c>
      <c r="C389" s="60">
        <v>290500</v>
      </c>
      <c r="D389" s="60">
        <v>6</v>
      </c>
      <c r="E389" s="60">
        <v>32</v>
      </c>
      <c r="F389" s="60">
        <v>10.438275000000001</v>
      </c>
    </row>
    <row r="390" spans="1:6" x14ac:dyDescent="0.2">
      <c r="A390" s="60">
        <v>118</v>
      </c>
      <c r="B390" s="60">
        <v>469500</v>
      </c>
      <c r="C390" s="60">
        <v>290500</v>
      </c>
      <c r="D390" s="60">
        <v>6</v>
      </c>
      <c r="E390" s="60">
        <v>32</v>
      </c>
      <c r="F390" s="60">
        <v>10.794705</v>
      </c>
    </row>
    <row r="391" spans="1:6" x14ac:dyDescent="0.2">
      <c r="A391" s="60">
        <v>118</v>
      </c>
      <c r="B391" s="60">
        <v>470500</v>
      </c>
      <c r="C391" s="60">
        <v>290500</v>
      </c>
      <c r="D391" s="60">
        <v>6</v>
      </c>
      <c r="E391" s="60">
        <v>32</v>
      </c>
      <c r="F391" s="60">
        <v>11.056767000000001</v>
      </c>
    </row>
    <row r="392" spans="1:6" x14ac:dyDescent="0.2">
      <c r="A392" s="60">
        <v>118</v>
      </c>
      <c r="B392" s="60">
        <v>471500</v>
      </c>
      <c r="C392" s="60">
        <v>290500</v>
      </c>
      <c r="D392" s="60">
        <v>6</v>
      </c>
      <c r="E392" s="60">
        <v>32</v>
      </c>
      <c r="F392" s="60">
        <v>11.379383000000001</v>
      </c>
    </row>
    <row r="393" spans="1:6" x14ac:dyDescent="0.2">
      <c r="A393" s="60">
        <v>118</v>
      </c>
      <c r="B393" s="60">
        <v>472500</v>
      </c>
      <c r="C393" s="60">
        <v>290500</v>
      </c>
      <c r="D393" s="60">
        <v>6</v>
      </c>
      <c r="E393" s="60">
        <v>32</v>
      </c>
      <c r="F393" s="60">
        <v>12.42234</v>
      </c>
    </row>
    <row r="394" spans="1:6" x14ac:dyDescent="0.2">
      <c r="A394" s="60">
        <v>118</v>
      </c>
      <c r="B394" s="60">
        <v>473500</v>
      </c>
      <c r="C394" s="60">
        <v>290500</v>
      </c>
      <c r="D394" s="60">
        <v>6</v>
      </c>
      <c r="E394" s="60">
        <v>32</v>
      </c>
      <c r="F394" s="60">
        <v>12.207057000000001</v>
      </c>
    </row>
    <row r="395" spans="1:6" x14ac:dyDescent="0.2">
      <c r="A395" s="60">
        <v>118</v>
      </c>
      <c r="B395" s="60">
        <v>474500</v>
      </c>
      <c r="C395" s="60">
        <v>290500</v>
      </c>
      <c r="D395" s="60">
        <v>6</v>
      </c>
      <c r="E395" s="60">
        <v>32</v>
      </c>
      <c r="F395" s="60">
        <v>11.169919999999999</v>
      </c>
    </row>
    <row r="396" spans="1:6" x14ac:dyDescent="0.2">
      <c r="A396" s="60">
        <v>118</v>
      </c>
      <c r="B396" s="60">
        <v>475500</v>
      </c>
      <c r="C396" s="60">
        <v>290500</v>
      </c>
      <c r="D396" s="60">
        <v>6</v>
      </c>
      <c r="E396" s="60">
        <v>32</v>
      </c>
      <c r="F396" s="60">
        <v>10.729513000000001</v>
      </c>
    </row>
    <row r="397" spans="1:6" x14ac:dyDescent="0.2">
      <c r="A397" s="60">
        <v>118</v>
      </c>
      <c r="B397" s="60">
        <v>448500</v>
      </c>
      <c r="C397" s="60">
        <v>289500</v>
      </c>
      <c r="D397" s="60">
        <v>6</v>
      </c>
      <c r="E397" s="60">
        <v>32</v>
      </c>
      <c r="F397" s="60">
        <v>12.276605</v>
      </c>
    </row>
    <row r="398" spans="1:6" x14ac:dyDescent="0.2">
      <c r="A398" s="60">
        <v>118</v>
      </c>
      <c r="B398" s="60">
        <v>449500</v>
      </c>
      <c r="C398" s="60">
        <v>289500</v>
      </c>
      <c r="D398" s="60">
        <v>6</v>
      </c>
      <c r="E398" s="60">
        <v>32</v>
      </c>
      <c r="F398" s="60">
        <v>12.00469</v>
      </c>
    </row>
    <row r="399" spans="1:6" x14ac:dyDescent="0.2">
      <c r="A399" s="60">
        <v>118</v>
      </c>
      <c r="B399" s="60">
        <v>450500</v>
      </c>
      <c r="C399" s="60">
        <v>289500</v>
      </c>
      <c r="D399" s="60">
        <v>6</v>
      </c>
      <c r="E399" s="60">
        <v>32</v>
      </c>
      <c r="F399" s="60">
        <v>11.817310000000001</v>
      </c>
    </row>
    <row r="400" spans="1:6" x14ac:dyDescent="0.2">
      <c r="A400" s="60">
        <v>118</v>
      </c>
      <c r="B400" s="60">
        <v>451500</v>
      </c>
      <c r="C400" s="60">
        <v>289500</v>
      </c>
      <c r="D400" s="60">
        <v>6</v>
      </c>
      <c r="E400" s="60">
        <v>32</v>
      </c>
      <c r="F400" s="60">
        <v>11.601933000000001</v>
      </c>
    </row>
    <row r="401" spans="1:6" x14ac:dyDescent="0.2">
      <c r="A401" s="60">
        <v>118</v>
      </c>
      <c r="B401" s="60">
        <v>452500</v>
      </c>
      <c r="C401" s="60">
        <v>289500</v>
      </c>
      <c r="D401" s="60">
        <v>6</v>
      </c>
      <c r="E401" s="60">
        <v>32</v>
      </c>
      <c r="F401" s="60">
        <v>11.602017999999999</v>
      </c>
    </row>
    <row r="402" spans="1:6" x14ac:dyDescent="0.2">
      <c r="A402" s="60">
        <v>118</v>
      </c>
      <c r="B402" s="60">
        <v>453500</v>
      </c>
      <c r="C402" s="60">
        <v>289500</v>
      </c>
      <c r="D402" s="60">
        <v>6</v>
      </c>
      <c r="E402" s="60">
        <v>32</v>
      </c>
      <c r="F402" s="60">
        <v>11.806808</v>
      </c>
    </row>
    <row r="403" spans="1:6" x14ac:dyDescent="0.2">
      <c r="A403" s="60">
        <v>118</v>
      </c>
      <c r="B403" s="60">
        <v>454500</v>
      </c>
      <c r="C403" s="60">
        <v>289500</v>
      </c>
      <c r="D403" s="60">
        <v>6</v>
      </c>
      <c r="E403" s="60">
        <v>32</v>
      </c>
      <c r="F403" s="60">
        <v>12.700053</v>
      </c>
    </row>
    <row r="404" spans="1:6" x14ac:dyDescent="0.2">
      <c r="A404" s="60">
        <v>118</v>
      </c>
      <c r="B404" s="60">
        <v>455500</v>
      </c>
      <c r="C404" s="60">
        <v>289500</v>
      </c>
      <c r="D404" s="60">
        <v>6</v>
      </c>
      <c r="E404" s="60">
        <v>32</v>
      </c>
      <c r="F404" s="60">
        <v>18.083535000000001</v>
      </c>
    </row>
    <row r="405" spans="1:6" x14ac:dyDescent="0.2">
      <c r="A405" s="60">
        <v>118</v>
      </c>
      <c r="B405" s="60">
        <v>456500</v>
      </c>
      <c r="C405" s="60">
        <v>289500</v>
      </c>
      <c r="D405" s="60">
        <v>6</v>
      </c>
      <c r="E405" s="60">
        <v>32</v>
      </c>
      <c r="F405" s="60">
        <v>12.74391</v>
      </c>
    </row>
    <row r="406" spans="1:6" x14ac:dyDescent="0.2">
      <c r="A406" s="60">
        <v>118</v>
      </c>
      <c r="B406" s="60">
        <v>457500</v>
      </c>
      <c r="C406" s="60">
        <v>289500</v>
      </c>
      <c r="D406" s="60">
        <v>6</v>
      </c>
      <c r="E406" s="60">
        <v>32</v>
      </c>
      <c r="F406" s="60">
        <v>11.493577</v>
      </c>
    </row>
    <row r="407" spans="1:6" x14ac:dyDescent="0.2">
      <c r="A407" s="60">
        <v>118</v>
      </c>
      <c r="B407" s="60">
        <v>458500</v>
      </c>
      <c r="C407" s="60">
        <v>289500</v>
      </c>
      <c r="D407" s="60">
        <v>6</v>
      </c>
      <c r="E407" s="60">
        <v>32</v>
      </c>
      <c r="F407" s="60">
        <v>11.166214999999999</v>
      </c>
    </row>
    <row r="408" spans="1:6" x14ac:dyDescent="0.2">
      <c r="A408" s="60">
        <v>118</v>
      </c>
      <c r="B408" s="60">
        <v>459500</v>
      </c>
      <c r="C408" s="60">
        <v>289500</v>
      </c>
      <c r="D408" s="60">
        <v>6</v>
      </c>
      <c r="E408" s="60">
        <v>32</v>
      </c>
      <c r="F408" s="60">
        <v>10.837705</v>
      </c>
    </row>
    <row r="409" spans="1:6" x14ac:dyDescent="0.2">
      <c r="A409" s="60">
        <v>118</v>
      </c>
      <c r="B409" s="60">
        <v>460500</v>
      </c>
      <c r="C409" s="60">
        <v>289500</v>
      </c>
      <c r="D409" s="60">
        <v>6</v>
      </c>
      <c r="E409" s="60">
        <v>32</v>
      </c>
      <c r="F409" s="60">
        <v>10.770903000000001</v>
      </c>
    </row>
    <row r="410" spans="1:6" x14ac:dyDescent="0.2">
      <c r="A410" s="60">
        <v>118</v>
      </c>
      <c r="B410" s="60">
        <v>461500</v>
      </c>
      <c r="C410" s="60">
        <v>289500</v>
      </c>
      <c r="D410" s="60">
        <v>6</v>
      </c>
      <c r="E410" s="60">
        <v>32</v>
      </c>
      <c r="F410" s="60">
        <v>10.64716</v>
      </c>
    </row>
    <row r="411" spans="1:6" x14ac:dyDescent="0.2">
      <c r="A411" s="60">
        <v>118</v>
      </c>
      <c r="B411" s="60">
        <v>462500</v>
      </c>
      <c r="C411" s="60">
        <v>289500</v>
      </c>
      <c r="D411" s="60">
        <v>6</v>
      </c>
      <c r="E411" s="60">
        <v>32</v>
      </c>
      <c r="F411" s="60">
        <v>10.518447999999999</v>
      </c>
    </row>
    <row r="412" spans="1:6" x14ac:dyDescent="0.2">
      <c r="A412" s="60">
        <v>118</v>
      </c>
      <c r="B412" s="60">
        <v>463500</v>
      </c>
      <c r="C412" s="60">
        <v>289500</v>
      </c>
      <c r="D412" s="60">
        <v>6</v>
      </c>
      <c r="E412" s="60">
        <v>32</v>
      </c>
      <c r="F412" s="60">
        <v>10.718209999999999</v>
      </c>
    </row>
    <row r="413" spans="1:6" x14ac:dyDescent="0.2">
      <c r="A413" s="60">
        <v>118</v>
      </c>
      <c r="B413" s="60">
        <v>464500</v>
      </c>
      <c r="C413" s="60">
        <v>289500</v>
      </c>
      <c r="D413" s="60">
        <v>6</v>
      </c>
      <c r="E413" s="60">
        <v>32</v>
      </c>
      <c r="F413" s="60">
        <v>10.42596</v>
      </c>
    </row>
    <row r="414" spans="1:6" x14ac:dyDescent="0.2">
      <c r="A414" s="60">
        <v>118</v>
      </c>
      <c r="B414" s="60">
        <v>465500</v>
      </c>
      <c r="C414" s="60">
        <v>289500</v>
      </c>
      <c r="D414" s="60">
        <v>6</v>
      </c>
      <c r="E414" s="60">
        <v>32</v>
      </c>
      <c r="F414" s="60">
        <v>10.409138</v>
      </c>
    </row>
    <row r="415" spans="1:6" x14ac:dyDescent="0.2">
      <c r="A415" s="60">
        <v>118</v>
      </c>
      <c r="B415" s="60">
        <v>466500</v>
      </c>
      <c r="C415" s="60">
        <v>289500</v>
      </c>
      <c r="D415" s="60">
        <v>6</v>
      </c>
      <c r="E415" s="60">
        <v>32</v>
      </c>
      <c r="F415" s="60">
        <v>10.332788000000001</v>
      </c>
    </row>
    <row r="416" spans="1:6" x14ac:dyDescent="0.2">
      <c r="A416" s="60">
        <v>118</v>
      </c>
      <c r="B416" s="60">
        <v>467500</v>
      </c>
      <c r="C416" s="60">
        <v>289500</v>
      </c>
      <c r="D416" s="60">
        <v>6</v>
      </c>
      <c r="E416" s="60">
        <v>32</v>
      </c>
      <c r="F416" s="60">
        <v>10.247246000000001</v>
      </c>
    </row>
    <row r="417" spans="1:6" x14ac:dyDescent="0.2">
      <c r="A417" s="60">
        <v>118</v>
      </c>
      <c r="B417" s="60">
        <v>468500</v>
      </c>
      <c r="C417" s="60">
        <v>289500</v>
      </c>
      <c r="D417" s="60">
        <v>6</v>
      </c>
      <c r="E417" s="60">
        <v>32</v>
      </c>
      <c r="F417" s="60">
        <v>10.333178</v>
      </c>
    </row>
    <row r="418" spans="1:6" x14ac:dyDescent="0.2">
      <c r="A418" s="60">
        <v>118</v>
      </c>
      <c r="B418" s="60">
        <v>469500</v>
      </c>
      <c r="C418" s="60">
        <v>289500</v>
      </c>
      <c r="D418" s="60">
        <v>6</v>
      </c>
      <c r="E418" s="60">
        <v>32</v>
      </c>
      <c r="F418" s="60">
        <v>10.606540000000001</v>
      </c>
    </row>
    <row r="419" spans="1:6" x14ac:dyDescent="0.2">
      <c r="A419" s="60">
        <v>118</v>
      </c>
      <c r="B419" s="60">
        <v>470500</v>
      </c>
      <c r="C419" s="60">
        <v>289500</v>
      </c>
      <c r="D419" s="60">
        <v>6</v>
      </c>
      <c r="E419" s="60">
        <v>32</v>
      </c>
      <c r="F419" s="60">
        <v>10.944788000000001</v>
      </c>
    </row>
    <row r="420" spans="1:6" x14ac:dyDescent="0.2">
      <c r="A420" s="60">
        <v>118</v>
      </c>
      <c r="B420" s="60">
        <v>471500</v>
      </c>
      <c r="C420" s="60">
        <v>289500</v>
      </c>
      <c r="D420" s="60">
        <v>6</v>
      </c>
      <c r="E420" s="60">
        <v>32</v>
      </c>
      <c r="F420" s="60">
        <v>10.881824999999999</v>
      </c>
    </row>
    <row r="421" spans="1:6" x14ac:dyDescent="0.2">
      <c r="A421" s="60">
        <v>118</v>
      </c>
      <c r="B421" s="60">
        <v>472500</v>
      </c>
      <c r="C421" s="60">
        <v>289500</v>
      </c>
      <c r="D421" s="60">
        <v>6</v>
      </c>
      <c r="E421" s="60">
        <v>32</v>
      </c>
      <c r="F421" s="60">
        <v>11.442299999999999</v>
      </c>
    </row>
    <row r="422" spans="1:6" x14ac:dyDescent="0.2">
      <c r="A422" s="60">
        <v>118</v>
      </c>
      <c r="B422" s="60">
        <v>473500</v>
      </c>
      <c r="C422" s="60">
        <v>289500</v>
      </c>
      <c r="D422" s="60">
        <v>6</v>
      </c>
      <c r="E422" s="60">
        <v>32</v>
      </c>
      <c r="F422" s="60">
        <v>12.505208</v>
      </c>
    </row>
    <row r="423" spans="1:6" x14ac:dyDescent="0.2">
      <c r="A423" s="60">
        <v>118</v>
      </c>
      <c r="B423" s="60">
        <v>474500</v>
      </c>
      <c r="C423" s="60">
        <v>289500</v>
      </c>
      <c r="D423" s="60">
        <v>6</v>
      </c>
      <c r="E423" s="60">
        <v>32</v>
      </c>
      <c r="F423" s="60">
        <v>12.071838</v>
      </c>
    </row>
    <row r="424" spans="1:6" x14ac:dyDescent="0.2">
      <c r="A424" s="60">
        <v>118</v>
      </c>
      <c r="B424" s="60">
        <v>475500</v>
      </c>
      <c r="C424" s="60">
        <v>289500</v>
      </c>
      <c r="D424" s="60">
        <v>6</v>
      </c>
      <c r="E424" s="60">
        <v>32</v>
      </c>
      <c r="F424" s="60">
        <v>11.187438</v>
      </c>
    </row>
    <row r="425" spans="1:6" x14ac:dyDescent="0.2">
      <c r="A425" s="60">
        <v>118</v>
      </c>
      <c r="B425" s="60">
        <v>447500</v>
      </c>
      <c r="C425" s="60">
        <v>288500</v>
      </c>
      <c r="D425" s="60">
        <v>6</v>
      </c>
      <c r="E425" s="60">
        <v>32</v>
      </c>
      <c r="F425" s="60">
        <v>13.606778</v>
      </c>
    </row>
    <row r="426" spans="1:6" x14ac:dyDescent="0.2">
      <c r="A426" s="60">
        <v>118</v>
      </c>
      <c r="B426" s="60">
        <v>448500</v>
      </c>
      <c r="C426" s="60">
        <v>288500</v>
      </c>
      <c r="D426" s="60">
        <v>6</v>
      </c>
      <c r="E426" s="60">
        <v>32</v>
      </c>
      <c r="F426" s="60">
        <v>12.437614999999999</v>
      </c>
    </row>
    <row r="427" spans="1:6" x14ac:dyDescent="0.2">
      <c r="A427" s="60">
        <v>118</v>
      </c>
      <c r="B427" s="60">
        <v>449500</v>
      </c>
      <c r="C427" s="60">
        <v>288500</v>
      </c>
      <c r="D427" s="60">
        <v>6</v>
      </c>
      <c r="E427" s="60">
        <v>32</v>
      </c>
      <c r="F427" s="60">
        <v>12.262225000000001</v>
      </c>
    </row>
    <row r="428" spans="1:6" x14ac:dyDescent="0.2">
      <c r="A428" s="60">
        <v>118</v>
      </c>
      <c r="B428" s="60">
        <v>450500</v>
      </c>
      <c r="C428" s="60">
        <v>288500</v>
      </c>
      <c r="D428" s="60">
        <v>6</v>
      </c>
      <c r="E428" s="60">
        <v>32</v>
      </c>
      <c r="F428" s="60">
        <v>11.834832</v>
      </c>
    </row>
    <row r="429" spans="1:6" x14ac:dyDescent="0.2">
      <c r="A429" s="60">
        <v>118</v>
      </c>
      <c r="B429" s="60">
        <v>451500</v>
      </c>
      <c r="C429" s="60">
        <v>288500</v>
      </c>
      <c r="D429" s="60">
        <v>6</v>
      </c>
      <c r="E429" s="60">
        <v>32</v>
      </c>
      <c r="F429" s="60">
        <v>11.580717</v>
      </c>
    </row>
    <row r="430" spans="1:6" x14ac:dyDescent="0.2">
      <c r="A430" s="60">
        <v>118</v>
      </c>
      <c r="B430" s="60">
        <v>452500</v>
      </c>
      <c r="C430" s="60">
        <v>288500</v>
      </c>
      <c r="D430" s="60">
        <v>6</v>
      </c>
      <c r="E430" s="60">
        <v>32</v>
      </c>
      <c r="F430" s="60">
        <v>11.695489999999999</v>
      </c>
    </row>
    <row r="431" spans="1:6" x14ac:dyDescent="0.2">
      <c r="A431" s="60">
        <v>118</v>
      </c>
      <c r="B431" s="60">
        <v>453500</v>
      </c>
      <c r="C431" s="60">
        <v>288500</v>
      </c>
      <c r="D431" s="60">
        <v>6</v>
      </c>
      <c r="E431" s="60">
        <v>32</v>
      </c>
      <c r="F431" s="60">
        <v>12.072658000000001</v>
      </c>
    </row>
    <row r="432" spans="1:6" x14ac:dyDescent="0.2">
      <c r="A432" s="60">
        <v>118</v>
      </c>
      <c r="B432" s="60">
        <v>454500</v>
      </c>
      <c r="C432" s="60">
        <v>288500</v>
      </c>
      <c r="D432" s="60">
        <v>6</v>
      </c>
      <c r="E432" s="60">
        <v>32</v>
      </c>
      <c r="F432" s="60">
        <v>16.020527999999999</v>
      </c>
    </row>
    <row r="433" spans="1:6" x14ac:dyDescent="0.2">
      <c r="A433" s="60">
        <v>118</v>
      </c>
      <c r="B433" s="60">
        <v>455500</v>
      </c>
      <c r="C433" s="60">
        <v>288500</v>
      </c>
      <c r="D433" s="60">
        <v>6</v>
      </c>
      <c r="E433" s="60">
        <v>32</v>
      </c>
      <c r="F433" s="60">
        <v>15.081745</v>
      </c>
    </row>
    <row r="434" spans="1:6" x14ac:dyDescent="0.2">
      <c r="A434" s="60">
        <v>118</v>
      </c>
      <c r="B434" s="60">
        <v>456500</v>
      </c>
      <c r="C434" s="60">
        <v>288500</v>
      </c>
      <c r="D434" s="60">
        <v>6</v>
      </c>
      <c r="E434" s="60">
        <v>32</v>
      </c>
      <c r="F434" s="60">
        <v>12.159068</v>
      </c>
    </row>
    <row r="435" spans="1:6" x14ac:dyDescent="0.2">
      <c r="A435" s="60">
        <v>118</v>
      </c>
      <c r="B435" s="60">
        <v>457500</v>
      </c>
      <c r="C435" s="60">
        <v>288500</v>
      </c>
      <c r="D435" s="60">
        <v>6</v>
      </c>
      <c r="E435" s="60">
        <v>32</v>
      </c>
      <c r="F435" s="60">
        <v>11.426512000000001</v>
      </c>
    </row>
    <row r="436" spans="1:6" x14ac:dyDescent="0.2">
      <c r="A436" s="60">
        <v>118</v>
      </c>
      <c r="B436" s="60">
        <v>458500</v>
      </c>
      <c r="C436" s="60">
        <v>288500</v>
      </c>
      <c r="D436" s="60">
        <v>6</v>
      </c>
      <c r="E436" s="60">
        <v>32</v>
      </c>
      <c r="F436" s="60">
        <v>11.050090000000001</v>
      </c>
    </row>
    <row r="437" spans="1:6" x14ac:dyDescent="0.2">
      <c r="A437" s="60">
        <v>118</v>
      </c>
      <c r="B437" s="60">
        <v>459500</v>
      </c>
      <c r="C437" s="60">
        <v>288500</v>
      </c>
      <c r="D437" s="60">
        <v>6</v>
      </c>
      <c r="E437" s="60">
        <v>32</v>
      </c>
      <c r="F437" s="60">
        <v>10.754548</v>
      </c>
    </row>
    <row r="438" spans="1:6" x14ac:dyDescent="0.2">
      <c r="A438" s="60">
        <v>118</v>
      </c>
      <c r="B438" s="60">
        <v>460500</v>
      </c>
      <c r="C438" s="60">
        <v>288500</v>
      </c>
      <c r="D438" s="60">
        <v>6</v>
      </c>
      <c r="E438" s="60">
        <v>32</v>
      </c>
      <c r="F438" s="60">
        <v>10.764620000000001</v>
      </c>
    </row>
    <row r="439" spans="1:6" x14ac:dyDescent="0.2">
      <c r="A439" s="60">
        <v>118</v>
      </c>
      <c r="B439" s="60">
        <v>461500</v>
      </c>
      <c r="C439" s="60">
        <v>288500</v>
      </c>
      <c r="D439" s="60">
        <v>6</v>
      </c>
      <c r="E439" s="60">
        <v>32</v>
      </c>
      <c r="F439" s="60">
        <v>10.584445000000001</v>
      </c>
    </row>
    <row r="440" spans="1:6" x14ac:dyDescent="0.2">
      <c r="A440" s="60">
        <v>118</v>
      </c>
      <c r="B440" s="60">
        <v>462500</v>
      </c>
      <c r="C440" s="60">
        <v>288500</v>
      </c>
      <c r="D440" s="60">
        <v>6</v>
      </c>
      <c r="E440" s="60">
        <v>32</v>
      </c>
      <c r="F440" s="60">
        <v>10.397164999999999</v>
      </c>
    </row>
    <row r="441" spans="1:6" x14ac:dyDescent="0.2">
      <c r="A441" s="60">
        <v>118</v>
      </c>
      <c r="B441" s="60">
        <v>463500</v>
      </c>
      <c r="C441" s="60">
        <v>288500</v>
      </c>
      <c r="D441" s="60">
        <v>6</v>
      </c>
      <c r="E441" s="60">
        <v>32</v>
      </c>
      <c r="F441" s="60">
        <v>10.605617000000001</v>
      </c>
    </row>
    <row r="442" spans="1:6" x14ac:dyDescent="0.2">
      <c r="A442" s="60">
        <v>118</v>
      </c>
      <c r="B442" s="60">
        <v>464500</v>
      </c>
      <c r="C442" s="60">
        <v>288500</v>
      </c>
      <c r="D442" s="60">
        <v>6</v>
      </c>
      <c r="E442" s="60">
        <v>32</v>
      </c>
      <c r="F442" s="60">
        <v>10.364848</v>
      </c>
    </row>
    <row r="443" spans="1:6" x14ac:dyDescent="0.2">
      <c r="A443" s="60">
        <v>118</v>
      </c>
      <c r="B443" s="60">
        <v>465500</v>
      </c>
      <c r="C443" s="60">
        <v>288500</v>
      </c>
      <c r="D443" s="60">
        <v>6</v>
      </c>
      <c r="E443" s="60">
        <v>32</v>
      </c>
      <c r="F443" s="60">
        <v>10.295514000000001</v>
      </c>
    </row>
    <row r="444" spans="1:6" x14ac:dyDescent="0.2">
      <c r="A444" s="60">
        <v>118</v>
      </c>
      <c r="B444" s="60">
        <v>466500</v>
      </c>
      <c r="C444" s="60">
        <v>288500</v>
      </c>
      <c r="D444" s="60">
        <v>6</v>
      </c>
      <c r="E444" s="60">
        <v>32</v>
      </c>
      <c r="F444" s="60">
        <v>10.235702</v>
      </c>
    </row>
    <row r="445" spans="1:6" x14ac:dyDescent="0.2">
      <c r="A445" s="60">
        <v>118</v>
      </c>
      <c r="B445" s="60">
        <v>467500</v>
      </c>
      <c r="C445" s="60">
        <v>288500</v>
      </c>
      <c r="D445" s="60">
        <v>6</v>
      </c>
      <c r="E445" s="60">
        <v>32</v>
      </c>
      <c r="F445" s="60">
        <v>10.167341</v>
      </c>
    </row>
    <row r="446" spans="1:6" x14ac:dyDescent="0.2">
      <c r="A446" s="60">
        <v>118</v>
      </c>
      <c r="B446" s="60">
        <v>468500</v>
      </c>
      <c r="C446" s="60">
        <v>288500</v>
      </c>
      <c r="D446" s="60">
        <v>6</v>
      </c>
      <c r="E446" s="60">
        <v>32</v>
      </c>
      <c r="F446" s="60">
        <v>10.212692000000001</v>
      </c>
    </row>
    <row r="447" spans="1:6" x14ac:dyDescent="0.2">
      <c r="A447" s="60">
        <v>118</v>
      </c>
      <c r="B447" s="60">
        <v>469500</v>
      </c>
      <c r="C447" s="60">
        <v>288500</v>
      </c>
      <c r="D447" s="60">
        <v>6</v>
      </c>
      <c r="E447" s="60">
        <v>32</v>
      </c>
      <c r="F447" s="60">
        <v>10.252147000000001</v>
      </c>
    </row>
    <row r="448" spans="1:6" x14ac:dyDescent="0.2">
      <c r="A448" s="60">
        <v>118</v>
      </c>
      <c r="B448" s="60">
        <v>470500</v>
      </c>
      <c r="C448" s="60">
        <v>288500</v>
      </c>
      <c r="D448" s="60">
        <v>6</v>
      </c>
      <c r="E448" s="60">
        <v>32</v>
      </c>
      <c r="F448" s="60">
        <v>10.525007</v>
      </c>
    </row>
    <row r="449" spans="1:6" x14ac:dyDescent="0.2">
      <c r="A449" s="60">
        <v>118</v>
      </c>
      <c r="B449" s="60">
        <v>471500</v>
      </c>
      <c r="C449" s="60">
        <v>288500</v>
      </c>
      <c r="D449" s="60">
        <v>6</v>
      </c>
      <c r="E449" s="60">
        <v>32</v>
      </c>
      <c r="F449" s="60">
        <v>10.787884999999999</v>
      </c>
    </row>
    <row r="450" spans="1:6" x14ac:dyDescent="0.2">
      <c r="A450" s="60">
        <v>118</v>
      </c>
      <c r="B450" s="60">
        <v>472500</v>
      </c>
      <c r="C450" s="60">
        <v>288500</v>
      </c>
      <c r="D450" s="60">
        <v>6</v>
      </c>
      <c r="E450" s="60">
        <v>32</v>
      </c>
      <c r="F450" s="60">
        <v>12.313689999999999</v>
      </c>
    </row>
    <row r="451" spans="1:6" x14ac:dyDescent="0.2">
      <c r="A451" s="60">
        <v>118</v>
      </c>
      <c r="B451" s="60">
        <v>473500</v>
      </c>
      <c r="C451" s="60">
        <v>288500</v>
      </c>
      <c r="D451" s="60">
        <v>6</v>
      </c>
      <c r="E451" s="60">
        <v>32</v>
      </c>
      <c r="F451" s="60">
        <v>13.649632</v>
      </c>
    </row>
    <row r="452" spans="1:6" x14ac:dyDescent="0.2">
      <c r="A452" s="60">
        <v>118</v>
      </c>
      <c r="B452" s="60">
        <v>474500</v>
      </c>
      <c r="C452" s="60">
        <v>288500</v>
      </c>
      <c r="D452" s="60">
        <v>6</v>
      </c>
      <c r="E452" s="60">
        <v>32</v>
      </c>
      <c r="F452" s="60">
        <v>12.640223000000001</v>
      </c>
    </row>
    <row r="453" spans="1:6" x14ac:dyDescent="0.2">
      <c r="A453" s="60">
        <v>118</v>
      </c>
      <c r="B453" s="60">
        <v>448500</v>
      </c>
      <c r="C453" s="60">
        <v>287500</v>
      </c>
      <c r="D453" s="60">
        <v>6</v>
      </c>
      <c r="E453" s="60">
        <v>32</v>
      </c>
      <c r="F453" s="60">
        <v>13.03856</v>
      </c>
    </row>
    <row r="454" spans="1:6" x14ac:dyDescent="0.2">
      <c r="A454" s="60">
        <v>118</v>
      </c>
      <c r="B454" s="60">
        <v>449500</v>
      </c>
      <c r="C454" s="60">
        <v>287500</v>
      </c>
      <c r="D454" s="60">
        <v>6</v>
      </c>
      <c r="E454" s="60">
        <v>32</v>
      </c>
      <c r="F454" s="60">
        <v>12.087630000000001</v>
      </c>
    </row>
    <row r="455" spans="1:6" x14ac:dyDescent="0.2">
      <c r="A455" s="60">
        <v>118</v>
      </c>
      <c r="B455" s="60">
        <v>450500</v>
      </c>
      <c r="C455" s="60">
        <v>287500</v>
      </c>
      <c r="D455" s="60">
        <v>6</v>
      </c>
      <c r="E455" s="60">
        <v>32</v>
      </c>
      <c r="F455" s="60">
        <v>11.982182999999999</v>
      </c>
    </row>
    <row r="456" spans="1:6" x14ac:dyDescent="0.2">
      <c r="A456" s="60">
        <v>118</v>
      </c>
      <c r="B456" s="60">
        <v>451500</v>
      </c>
      <c r="C456" s="60">
        <v>287500</v>
      </c>
      <c r="D456" s="60">
        <v>6</v>
      </c>
      <c r="E456" s="60">
        <v>32</v>
      </c>
      <c r="F456" s="60">
        <v>11.638165000000001</v>
      </c>
    </row>
    <row r="457" spans="1:6" x14ac:dyDescent="0.2">
      <c r="A457" s="60">
        <v>118</v>
      </c>
      <c r="B457" s="60">
        <v>452500</v>
      </c>
      <c r="C457" s="60">
        <v>287500</v>
      </c>
      <c r="D457" s="60">
        <v>6</v>
      </c>
      <c r="E457" s="60">
        <v>32</v>
      </c>
      <c r="F457" s="60">
        <v>11.659318000000001</v>
      </c>
    </row>
    <row r="458" spans="1:6" x14ac:dyDescent="0.2">
      <c r="A458" s="60">
        <v>118</v>
      </c>
      <c r="B458" s="60">
        <v>453500</v>
      </c>
      <c r="C458" s="60">
        <v>287500</v>
      </c>
      <c r="D458" s="60">
        <v>6</v>
      </c>
      <c r="E458" s="60">
        <v>32</v>
      </c>
      <c r="F458" s="60">
        <v>12.355309999999999</v>
      </c>
    </row>
    <row r="459" spans="1:6" x14ac:dyDescent="0.2">
      <c r="A459" s="60">
        <v>118</v>
      </c>
      <c r="B459" s="60">
        <v>454500</v>
      </c>
      <c r="C459" s="60">
        <v>287500</v>
      </c>
      <c r="D459" s="60">
        <v>6</v>
      </c>
      <c r="E459" s="60">
        <v>32</v>
      </c>
      <c r="F459" s="60">
        <v>18.31241</v>
      </c>
    </row>
    <row r="460" spans="1:6" x14ac:dyDescent="0.2">
      <c r="A460" s="60">
        <v>118</v>
      </c>
      <c r="B460" s="60">
        <v>455500</v>
      </c>
      <c r="C460" s="60">
        <v>287500</v>
      </c>
      <c r="D460" s="60">
        <v>6</v>
      </c>
      <c r="E460" s="60">
        <v>32</v>
      </c>
      <c r="F460" s="60">
        <v>13.12721</v>
      </c>
    </row>
    <row r="461" spans="1:6" x14ac:dyDescent="0.2">
      <c r="A461" s="60">
        <v>118</v>
      </c>
      <c r="B461" s="60">
        <v>456500</v>
      </c>
      <c r="C461" s="60">
        <v>287500</v>
      </c>
      <c r="D461" s="60">
        <v>6</v>
      </c>
      <c r="E461" s="60">
        <v>32</v>
      </c>
      <c r="F461" s="60">
        <v>11.803708</v>
      </c>
    </row>
    <row r="462" spans="1:6" x14ac:dyDescent="0.2">
      <c r="A462" s="60">
        <v>118</v>
      </c>
      <c r="B462" s="60">
        <v>457500</v>
      </c>
      <c r="C462" s="60">
        <v>287500</v>
      </c>
      <c r="D462" s="60">
        <v>6</v>
      </c>
      <c r="E462" s="60">
        <v>32</v>
      </c>
      <c r="F462" s="60">
        <v>11.419358000000001</v>
      </c>
    </row>
    <row r="463" spans="1:6" x14ac:dyDescent="0.2">
      <c r="A463" s="60">
        <v>118</v>
      </c>
      <c r="B463" s="60">
        <v>458500</v>
      </c>
      <c r="C463" s="60">
        <v>287500</v>
      </c>
      <c r="D463" s="60">
        <v>6</v>
      </c>
      <c r="E463" s="60">
        <v>32</v>
      </c>
      <c r="F463" s="60">
        <v>10.950877999999999</v>
      </c>
    </row>
    <row r="464" spans="1:6" x14ac:dyDescent="0.2">
      <c r="A464" s="60">
        <v>118</v>
      </c>
      <c r="B464" s="60">
        <v>459500</v>
      </c>
      <c r="C464" s="60">
        <v>287500</v>
      </c>
      <c r="D464" s="60">
        <v>6</v>
      </c>
      <c r="E464" s="60">
        <v>32</v>
      </c>
      <c r="F464" s="60">
        <v>10.742528</v>
      </c>
    </row>
    <row r="465" spans="1:6" x14ac:dyDescent="0.2">
      <c r="A465" s="60">
        <v>118</v>
      </c>
      <c r="B465" s="60">
        <v>460500</v>
      </c>
      <c r="C465" s="60">
        <v>287500</v>
      </c>
      <c r="D465" s="60">
        <v>6</v>
      </c>
      <c r="E465" s="60">
        <v>32</v>
      </c>
      <c r="F465" s="60">
        <v>10.565075</v>
      </c>
    </row>
    <row r="466" spans="1:6" x14ac:dyDescent="0.2">
      <c r="A466" s="60">
        <v>118</v>
      </c>
      <c r="B466" s="60">
        <v>461500</v>
      </c>
      <c r="C466" s="60">
        <v>287500</v>
      </c>
      <c r="D466" s="60">
        <v>6</v>
      </c>
      <c r="E466" s="60">
        <v>32</v>
      </c>
      <c r="F466" s="60">
        <v>10.40155</v>
      </c>
    </row>
    <row r="467" spans="1:6" x14ac:dyDescent="0.2">
      <c r="A467" s="60">
        <v>118</v>
      </c>
      <c r="B467" s="60">
        <v>462500</v>
      </c>
      <c r="C467" s="60">
        <v>287500</v>
      </c>
      <c r="D467" s="60">
        <v>6</v>
      </c>
      <c r="E467" s="60">
        <v>32</v>
      </c>
      <c r="F467" s="60">
        <v>10.286946</v>
      </c>
    </row>
    <row r="468" spans="1:6" x14ac:dyDescent="0.2">
      <c r="A468" s="60">
        <v>118</v>
      </c>
      <c r="B468" s="60">
        <v>463500</v>
      </c>
      <c r="C468" s="60">
        <v>287500</v>
      </c>
      <c r="D468" s="60">
        <v>6</v>
      </c>
      <c r="E468" s="60">
        <v>32</v>
      </c>
      <c r="F468" s="60">
        <v>10.480297999999999</v>
      </c>
    </row>
    <row r="469" spans="1:6" x14ac:dyDescent="0.2">
      <c r="A469" s="60">
        <v>118</v>
      </c>
      <c r="B469" s="60">
        <v>464500</v>
      </c>
      <c r="C469" s="60">
        <v>287500</v>
      </c>
      <c r="D469" s="60">
        <v>6</v>
      </c>
      <c r="E469" s="60">
        <v>32</v>
      </c>
      <c r="F469" s="60">
        <v>10.200858999999999</v>
      </c>
    </row>
    <row r="470" spans="1:6" x14ac:dyDescent="0.2">
      <c r="A470" s="60">
        <v>118</v>
      </c>
      <c r="B470" s="60">
        <v>465500</v>
      </c>
      <c r="C470" s="60">
        <v>287500</v>
      </c>
      <c r="D470" s="60">
        <v>6</v>
      </c>
      <c r="E470" s="60">
        <v>32</v>
      </c>
      <c r="F470" s="60">
        <v>10.186235999999999</v>
      </c>
    </row>
    <row r="471" spans="1:6" x14ac:dyDescent="0.2">
      <c r="A471" s="60">
        <v>118</v>
      </c>
      <c r="B471" s="60">
        <v>466500</v>
      </c>
      <c r="C471" s="60">
        <v>287500</v>
      </c>
      <c r="D471" s="60">
        <v>6</v>
      </c>
      <c r="E471" s="60">
        <v>32</v>
      </c>
      <c r="F471" s="60">
        <v>10.111917999999999</v>
      </c>
    </row>
    <row r="472" spans="1:6" x14ac:dyDescent="0.2">
      <c r="A472" s="60">
        <v>118</v>
      </c>
      <c r="B472" s="60">
        <v>467500</v>
      </c>
      <c r="C472" s="60">
        <v>287500</v>
      </c>
      <c r="D472" s="60">
        <v>6</v>
      </c>
      <c r="E472" s="60">
        <v>32</v>
      </c>
      <c r="F472" s="60">
        <v>10.105817999999999</v>
      </c>
    </row>
    <row r="473" spans="1:6" x14ac:dyDescent="0.2">
      <c r="A473" s="60">
        <v>118</v>
      </c>
      <c r="B473" s="60">
        <v>468500</v>
      </c>
      <c r="C473" s="60">
        <v>287500</v>
      </c>
      <c r="D473" s="60">
        <v>6</v>
      </c>
      <c r="E473" s="60">
        <v>32</v>
      </c>
      <c r="F473" s="60">
        <v>10.087415</v>
      </c>
    </row>
    <row r="474" spans="1:6" x14ac:dyDescent="0.2">
      <c r="A474" s="60">
        <v>118</v>
      </c>
      <c r="B474" s="60">
        <v>469500</v>
      </c>
      <c r="C474" s="60">
        <v>287500</v>
      </c>
      <c r="D474" s="60">
        <v>6</v>
      </c>
      <c r="E474" s="60">
        <v>32</v>
      </c>
      <c r="F474" s="60">
        <v>10.221054000000001</v>
      </c>
    </row>
    <row r="475" spans="1:6" x14ac:dyDescent="0.2">
      <c r="A475" s="60">
        <v>118</v>
      </c>
      <c r="B475" s="60">
        <v>470500</v>
      </c>
      <c r="C475" s="60">
        <v>287500</v>
      </c>
      <c r="D475" s="60">
        <v>6</v>
      </c>
      <c r="E475" s="60">
        <v>32</v>
      </c>
      <c r="F475" s="60">
        <v>11.146235000000001</v>
      </c>
    </row>
    <row r="476" spans="1:6" x14ac:dyDescent="0.2">
      <c r="A476" s="60">
        <v>118</v>
      </c>
      <c r="B476" s="60">
        <v>471500</v>
      </c>
      <c r="C476" s="60">
        <v>287500</v>
      </c>
      <c r="D476" s="60">
        <v>6</v>
      </c>
      <c r="E476" s="60">
        <v>32</v>
      </c>
      <c r="F476" s="60">
        <v>11.256918000000001</v>
      </c>
    </row>
    <row r="477" spans="1:6" x14ac:dyDescent="0.2">
      <c r="A477" s="60">
        <v>118</v>
      </c>
      <c r="B477" s="60">
        <v>472500</v>
      </c>
      <c r="C477" s="60">
        <v>287500</v>
      </c>
      <c r="D477" s="60">
        <v>6</v>
      </c>
      <c r="E477" s="60">
        <v>32</v>
      </c>
      <c r="F477" s="60">
        <v>13.565182</v>
      </c>
    </row>
    <row r="478" spans="1:6" x14ac:dyDescent="0.2">
      <c r="A478" s="60">
        <v>118</v>
      </c>
      <c r="B478" s="60">
        <v>473500</v>
      </c>
      <c r="C478" s="60">
        <v>287500</v>
      </c>
      <c r="D478" s="60">
        <v>6</v>
      </c>
      <c r="E478" s="60">
        <v>32</v>
      </c>
      <c r="F478" s="60">
        <v>16.335280000000001</v>
      </c>
    </row>
    <row r="479" spans="1:6" x14ac:dyDescent="0.2">
      <c r="A479" s="60">
        <v>118</v>
      </c>
      <c r="B479" s="60">
        <v>474500</v>
      </c>
      <c r="C479" s="60">
        <v>287500</v>
      </c>
      <c r="D479" s="60">
        <v>6</v>
      </c>
      <c r="E479" s="60">
        <v>32</v>
      </c>
      <c r="F479" s="60">
        <v>15.241918</v>
      </c>
    </row>
    <row r="480" spans="1:6" x14ac:dyDescent="0.2">
      <c r="A480" s="60">
        <v>118</v>
      </c>
      <c r="B480" s="60">
        <v>475500</v>
      </c>
      <c r="C480" s="60">
        <v>287500</v>
      </c>
      <c r="D480" s="60">
        <v>6</v>
      </c>
      <c r="E480" s="60">
        <v>32</v>
      </c>
      <c r="F480" s="60">
        <v>11.983598000000001</v>
      </c>
    </row>
    <row r="481" spans="1:6" x14ac:dyDescent="0.2">
      <c r="A481" s="60">
        <v>118</v>
      </c>
      <c r="B481" s="60">
        <v>449500</v>
      </c>
      <c r="C481" s="60">
        <v>286500</v>
      </c>
      <c r="D481" s="60">
        <v>6</v>
      </c>
      <c r="E481" s="60">
        <v>32</v>
      </c>
      <c r="F481" s="60">
        <v>12.496600000000001</v>
      </c>
    </row>
    <row r="482" spans="1:6" x14ac:dyDescent="0.2">
      <c r="A482" s="60">
        <v>118</v>
      </c>
      <c r="B482" s="60">
        <v>450500</v>
      </c>
      <c r="C482" s="60">
        <v>286500</v>
      </c>
      <c r="D482" s="60">
        <v>6</v>
      </c>
      <c r="E482" s="60">
        <v>32</v>
      </c>
      <c r="F482" s="60">
        <v>11.893393</v>
      </c>
    </row>
    <row r="483" spans="1:6" x14ac:dyDescent="0.2">
      <c r="A483" s="60">
        <v>118</v>
      </c>
      <c r="B483" s="60">
        <v>451500</v>
      </c>
      <c r="C483" s="60">
        <v>286500</v>
      </c>
      <c r="D483" s="60">
        <v>6</v>
      </c>
      <c r="E483" s="60">
        <v>32</v>
      </c>
      <c r="F483" s="60">
        <v>11.783045</v>
      </c>
    </row>
    <row r="484" spans="1:6" x14ac:dyDescent="0.2">
      <c r="A484" s="60">
        <v>118</v>
      </c>
      <c r="B484" s="60">
        <v>452500</v>
      </c>
      <c r="C484" s="60">
        <v>286500</v>
      </c>
      <c r="D484" s="60">
        <v>6</v>
      </c>
      <c r="E484" s="60">
        <v>32</v>
      </c>
      <c r="F484" s="60">
        <v>11.896122</v>
      </c>
    </row>
    <row r="485" spans="1:6" x14ac:dyDescent="0.2">
      <c r="A485" s="60">
        <v>118</v>
      </c>
      <c r="B485" s="60">
        <v>453500</v>
      </c>
      <c r="C485" s="60">
        <v>286500</v>
      </c>
      <c r="D485" s="60">
        <v>6</v>
      </c>
      <c r="E485" s="60">
        <v>32</v>
      </c>
      <c r="F485" s="60">
        <v>12.610110000000001</v>
      </c>
    </row>
    <row r="486" spans="1:6" x14ac:dyDescent="0.2">
      <c r="A486" s="60">
        <v>118</v>
      </c>
      <c r="B486" s="60">
        <v>454500</v>
      </c>
      <c r="C486" s="60">
        <v>286500</v>
      </c>
      <c r="D486" s="60">
        <v>6</v>
      </c>
      <c r="E486" s="60">
        <v>32</v>
      </c>
      <c r="F486" s="60">
        <v>18.334695</v>
      </c>
    </row>
    <row r="487" spans="1:6" x14ac:dyDescent="0.2">
      <c r="A487" s="60">
        <v>118</v>
      </c>
      <c r="B487" s="60">
        <v>455500</v>
      </c>
      <c r="C487" s="60">
        <v>286500</v>
      </c>
      <c r="D487" s="60">
        <v>6</v>
      </c>
      <c r="E487" s="60">
        <v>32</v>
      </c>
      <c r="F487" s="60">
        <v>13.321429999999999</v>
      </c>
    </row>
    <row r="488" spans="1:6" x14ac:dyDescent="0.2">
      <c r="A488" s="60">
        <v>118</v>
      </c>
      <c r="B488" s="60">
        <v>456500</v>
      </c>
      <c r="C488" s="60">
        <v>286500</v>
      </c>
      <c r="D488" s="60">
        <v>6</v>
      </c>
      <c r="E488" s="60">
        <v>32</v>
      </c>
      <c r="F488" s="60">
        <v>11.83422</v>
      </c>
    </row>
    <row r="489" spans="1:6" x14ac:dyDescent="0.2">
      <c r="A489" s="60">
        <v>118</v>
      </c>
      <c r="B489" s="60">
        <v>457500</v>
      </c>
      <c r="C489" s="60">
        <v>286500</v>
      </c>
      <c r="D489" s="60">
        <v>6</v>
      </c>
      <c r="E489" s="60">
        <v>32</v>
      </c>
      <c r="F489" s="60">
        <v>11.322915</v>
      </c>
    </row>
    <row r="490" spans="1:6" x14ac:dyDescent="0.2">
      <c r="A490" s="60">
        <v>118</v>
      </c>
      <c r="B490" s="60">
        <v>458500</v>
      </c>
      <c r="C490" s="60">
        <v>286500</v>
      </c>
      <c r="D490" s="60">
        <v>6</v>
      </c>
      <c r="E490" s="60">
        <v>32</v>
      </c>
      <c r="F490" s="60">
        <v>10.997958000000001</v>
      </c>
    </row>
    <row r="491" spans="1:6" x14ac:dyDescent="0.2">
      <c r="A491" s="60">
        <v>118</v>
      </c>
      <c r="B491" s="60">
        <v>459500</v>
      </c>
      <c r="C491" s="60">
        <v>286500</v>
      </c>
      <c r="D491" s="60">
        <v>6</v>
      </c>
      <c r="E491" s="60">
        <v>32</v>
      </c>
      <c r="F491" s="60">
        <v>10.742003</v>
      </c>
    </row>
    <row r="492" spans="1:6" x14ac:dyDescent="0.2">
      <c r="A492" s="60">
        <v>118</v>
      </c>
      <c r="B492" s="60">
        <v>460500</v>
      </c>
      <c r="C492" s="60">
        <v>286500</v>
      </c>
      <c r="D492" s="60">
        <v>6</v>
      </c>
      <c r="E492" s="60">
        <v>32</v>
      </c>
      <c r="F492" s="60">
        <v>10.506553</v>
      </c>
    </row>
    <row r="493" spans="1:6" x14ac:dyDescent="0.2">
      <c r="A493" s="60">
        <v>118</v>
      </c>
      <c r="B493" s="60">
        <v>461500</v>
      </c>
      <c r="C493" s="60">
        <v>286500</v>
      </c>
      <c r="D493" s="60">
        <v>6</v>
      </c>
      <c r="E493" s="60">
        <v>32</v>
      </c>
      <c r="F493" s="60">
        <v>10.360263</v>
      </c>
    </row>
    <row r="494" spans="1:6" x14ac:dyDescent="0.2">
      <c r="A494" s="60">
        <v>118</v>
      </c>
      <c r="B494" s="60">
        <v>462500</v>
      </c>
      <c r="C494" s="60">
        <v>286500</v>
      </c>
      <c r="D494" s="60">
        <v>6</v>
      </c>
      <c r="E494" s="60">
        <v>32</v>
      </c>
      <c r="F494" s="60">
        <v>10.364148</v>
      </c>
    </row>
    <row r="495" spans="1:6" x14ac:dyDescent="0.2">
      <c r="A495" s="60">
        <v>118</v>
      </c>
      <c r="B495" s="60">
        <v>463500</v>
      </c>
      <c r="C495" s="60">
        <v>286500</v>
      </c>
      <c r="D495" s="60">
        <v>6</v>
      </c>
      <c r="E495" s="60">
        <v>32</v>
      </c>
      <c r="F495" s="60">
        <v>10.417764999999999</v>
      </c>
    </row>
    <row r="496" spans="1:6" x14ac:dyDescent="0.2">
      <c r="A496" s="60">
        <v>118</v>
      </c>
      <c r="B496" s="60">
        <v>464500</v>
      </c>
      <c r="C496" s="60">
        <v>286500</v>
      </c>
      <c r="D496" s="60">
        <v>6</v>
      </c>
      <c r="E496" s="60">
        <v>32</v>
      </c>
      <c r="F496" s="60">
        <v>10.113091000000001</v>
      </c>
    </row>
    <row r="497" spans="1:6" x14ac:dyDescent="0.2">
      <c r="A497" s="60">
        <v>118</v>
      </c>
      <c r="B497" s="60">
        <v>465500</v>
      </c>
      <c r="C497" s="60">
        <v>286500</v>
      </c>
      <c r="D497" s="60">
        <v>6</v>
      </c>
      <c r="E497" s="60">
        <v>32</v>
      </c>
      <c r="F497" s="60">
        <v>10.165813999999999</v>
      </c>
    </row>
    <row r="498" spans="1:6" x14ac:dyDescent="0.2">
      <c r="A498" s="60">
        <v>118</v>
      </c>
      <c r="B498" s="60">
        <v>466500</v>
      </c>
      <c r="C498" s="60">
        <v>286500</v>
      </c>
      <c r="D498" s="60">
        <v>6</v>
      </c>
      <c r="E498" s="60">
        <v>32</v>
      </c>
      <c r="F498" s="60">
        <v>10.179479000000001</v>
      </c>
    </row>
    <row r="499" spans="1:6" x14ac:dyDescent="0.2">
      <c r="A499" s="60">
        <v>118</v>
      </c>
      <c r="B499" s="60">
        <v>467500</v>
      </c>
      <c r="C499" s="60">
        <v>286500</v>
      </c>
      <c r="D499" s="60">
        <v>6</v>
      </c>
      <c r="E499" s="60">
        <v>32</v>
      </c>
      <c r="F499" s="60">
        <v>10.434818</v>
      </c>
    </row>
    <row r="500" spans="1:6" x14ac:dyDescent="0.2">
      <c r="A500" s="60">
        <v>118</v>
      </c>
      <c r="B500" s="60">
        <v>468500</v>
      </c>
      <c r="C500" s="60">
        <v>286500</v>
      </c>
      <c r="D500" s="60">
        <v>6</v>
      </c>
      <c r="E500" s="60">
        <v>32</v>
      </c>
      <c r="F500" s="60">
        <v>10.550437000000001</v>
      </c>
    </row>
    <row r="501" spans="1:6" x14ac:dyDescent="0.2">
      <c r="A501" s="60">
        <v>118</v>
      </c>
      <c r="B501" s="60">
        <v>469500</v>
      </c>
      <c r="C501" s="60">
        <v>286500</v>
      </c>
      <c r="D501" s="60">
        <v>6</v>
      </c>
      <c r="E501" s="60">
        <v>32</v>
      </c>
      <c r="F501" s="60">
        <v>10.640644999999999</v>
      </c>
    </row>
    <row r="502" spans="1:6" x14ac:dyDescent="0.2">
      <c r="A502" s="60">
        <v>118</v>
      </c>
      <c r="B502" s="60">
        <v>472500</v>
      </c>
      <c r="C502" s="60">
        <v>286500</v>
      </c>
      <c r="D502" s="60">
        <v>6</v>
      </c>
      <c r="E502" s="60">
        <v>32</v>
      </c>
      <c r="F502" s="60">
        <v>12.825177999999999</v>
      </c>
    </row>
    <row r="503" spans="1:6" x14ac:dyDescent="0.2">
      <c r="A503" s="60">
        <v>118</v>
      </c>
      <c r="B503" s="60">
        <v>473500</v>
      </c>
      <c r="C503" s="60">
        <v>286500</v>
      </c>
      <c r="D503" s="60">
        <v>6</v>
      </c>
      <c r="E503" s="60">
        <v>32</v>
      </c>
      <c r="F503" s="60">
        <v>14.41663</v>
      </c>
    </row>
    <row r="504" spans="1:6" x14ac:dyDescent="0.2">
      <c r="A504" s="60">
        <v>118</v>
      </c>
      <c r="B504" s="60">
        <v>474500</v>
      </c>
      <c r="C504" s="60">
        <v>286500</v>
      </c>
      <c r="D504" s="60">
        <v>6</v>
      </c>
      <c r="E504" s="60">
        <v>32</v>
      </c>
      <c r="F504" s="60">
        <v>11.987920000000001</v>
      </c>
    </row>
    <row r="505" spans="1:6" x14ac:dyDescent="0.2">
      <c r="A505" s="60">
        <v>118</v>
      </c>
      <c r="B505" s="60">
        <v>475500</v>
      </c>
      <c r="C505" s="60">
        <v>286500</v>
      </c>
      <c r="D505" s="60">
        <v>6</v>
      </c>
      <c r="E505" s="60">
        <v>32</v>
      </c>
      <c r="F505" s="60">
        <v>11.488298</v>
      </c>
    </row>
    <row r="506" spans="1:6" x14ac:dyDescent="0.2">
      <c r="A506" s="60">
        <v>118</v>
      </c>
      <c r="B506" s="60">
        <v>450500</v>
      </c>
      <c r="C506" s="60">
        <v>285500</v>
      </c>
      <c r="D506" s="60">
        <v>6</v>
      </c>
      <c r="E506" s="60">
        <v>32</v>
      </c>
      <c r="F506" s="60">
        <v>12.236554999999999</v>
      </c>
    </row>
    <row r="507" spans="1:6" x14ac:dyDescent="0.2">
      <c r="A507" s="60">
        <v>118</v>
      </c>
      <c r="B507" s="60">
        <v>451500</v>
      </c>
      <c r="C507" s="60">
        <v>285500</v>
      </c>
      <c r="D507" s="60">
        <v>6</v>
      </c>
      <c r="E507" s="60">
        <v>32</v>
      </c>
      <c r="F507" s="60">
        <v>12.88836</v>
      </c>
    </row>
    <row r="508" spans="1:6" x14ac:dyDescent="0.2">
      <c r="A508" s="60">
        <v>118</v>
      </c>
      <c r="B508" s="60">
        <v>452500</v>
      </c>
      <c r="C508" s="60">
        <v>285500</v>
      </c>
      <c r="D508" s="60">
        <v>6</v>
      </c>
      <c r="E508" s="60">
        <v>32</v>
      </c>
      <c r="F508" s="60">
        <v>12.292339999999999</v>
      </c>
    </row>
    <row r="509" spans="1:6" x14ac:dyDescent="0.2">
      <c r="A509" s="60">
        <v>118</v>
      </c>
      <c r="B509" s="60">
        <v>453500</v>
      </c>
      <c r="C509" s="60">
        <v>285500</v>
      </c>
      <c r="D509" s="60">
        <v>6</v>
      </c>
      <c r="E509" s="60">
        <v>32</v>
      </c>
      <c r="F509" s="60">
        <v>13.138278</v>
      </c>
    </row>
    <row r="510" spans="1:6" x14ac:dyDescent="0.2">
      <c r="A510" s="60">
        <v>118</v>
      </c>
      <c r="B510" s="60">
        <v>454500</v>
      </c>
      <c r="C510" s="60">
        <v>285500</v>
      </c>
      <c r="D510" s="60">
        <v>6</v>
      </c>
      <c r="E510" s="60">
        <v>32</v>
      </c>
      <c r="F510" s="60">
        <v>20.084696999999998</v>
      </c>
    </row>
    <row r="511" spans="1:6" x14ac:dyDescent="0.2">
      <c r="A511" s="60">
        <v>118</v>
      </c>
      <c r="B511" s="60">
        <v>455500</v>
      </c>
      <c r="C511" s="60">
        <v>285500</v>
      </c>
      <c r="D511" s="60">
        <v>6</v>
      </c>
      <c r="E511" s="60">
        <v>32</v>
      </c>
      <c r="F511" s="60">
        <v>13.758875</v>
      </c>
    </row>
    <row r="512" spans="1:6" x14ac:dyDescent="0.2">
      <c r="A512" s="60">
        <v>118</v>
      </c>
      <c r="B512" s="60">
        <v>456500</v>
      </c>
      <c r="C512" s="60">
        <v>285500</v>
      </c>
      <c r="D512" s="60">
        <v>6</v>
      </c>
      <c r="E512" s="60">
        <v>32</v>
      </c>
      <c r="F512" s="60">
        <v>12.081547</v>
      </c>
    </row>
    <row r="513" spans="1:6" x14ac:dyDescent="0.2">
      <c r="A513" s="60">
        <v>118</v>
      </c>
      <c r="B513" s="60">
        <v>457500</v>
      </c>
      <c r="C513" s="60">
        <v>285500</v>
      </c>
      <c r="D513" s="60">
        <v>6</v>
      </c>
      <c r="E513" s="60">
        <v>32</v>
      </c>
      <c r="F513" s="60">
        <v>11.37618</v>
      </c>
    </row>
    <row r="514" spans="1:6" x14ac:dyDescent="0.2">
      <c r="A514" s="60">
        <v>118</v>
      </c>
      <c r="B514" s="60">
        <v>458500</v>
      </c>
      <c r="C514" s="60">
        <v>285500</v>
      </c>
      <c r="D514" s="60">
        <v>6</v>
      </c>
      <c r="E514" s="60">
        <v>32</v>
      </c>
      <c r="F514" s="60">
        <v>10.931125</v>
      </c>
    </row>
    <row r="515" spans="1:6" x14ac:dyDescent="0.2">
      <c r="A515" s="60">
        <v>118</v>
      </c>
      <c r="B515" s="60">
        <v>459500</v>
      </c>
      <c r="C515" s="60">
        <v>285500</v>
      </c>
      <c r="D515" s="60">
        <v>6</v>
      </c>
      <c r="E515" s="60">
        <v>32</v>
      </c>
      <c r="F515" s="60">
        <v>10.648910000000001</v>
      </c>
    </row>
    <row r="516" spans="1:6" x14ac:dyDescent="0.2">
      <c r="A516" s="60">
        <v>118</v>
      </c>
      <c r="B516" s="60">
        <v>460500</v>
      </c>
      <c r="C516" s="60">
        <v>285500</v>
      </c>
      <c r="D516" s="60">
        <v>6</v>
      </c>
      <c r="E516" s="60">
        <v>32</v>
      </c>
      <c r="F516" s="60">
        <v>10.476392000000001</v>
      </c>
    </row>
    <row r="517" spans="1:6" x14ac:dyDescent="0.2">
      <c r="A517" s="60">
        <v>118</v>
      </c>
      <c r="B517" s="60">
        <v>461500</v>
      </c>
      <c r="C517" s="60">
        <v>285500</v>
      </c>
      <c r="D517" s="60">
        <v>6</v>
      </c>
      <c r="E517" s="60">
        <v>32</v>
      </c>
      <c r="F517" s="60">
        <v>10.340415</v>
      </c>
    </row>
    <row r="518" spans="1:6" x14ac:dyDescent="0.2">
      <c r="A518" s="60">
        <v>118</v>
      </c>
      <c r="B518" s="60">
        <v>462500</v>
      </c>
      <c r="C518" s="60">
        <v>285500</v>
      </c>
      <c r="D518" s="60">
        <v>6</v>
      </c>
      <c r="E518" s="60">
        <v>32</v>
      </c>
      <c r="F518" s="60">
        <v>10.447195000000001</v>
      </c>
    </row>
    <row r="519" spans="1:6" x14ac:dyDescent="0.2">
      <c r="A519" s="60">
        <v>118</v>
      </c>
      <c r="B519" s="60">
        <v>463500</v>
      </c>
      <c r="C519" s="60">
        <v>285500</v>
      </c>
      <c r="D519" s="60">
        <v>6</v>
      </c>
      <c r="E519" s="60">
        <v>32</v>
      </c>
      <c r="F519" s="60">
        <v>10.389813</v>
      </c>
    </row>
    <row r="520" spans="1:6" x14ac:dyDescent="0.2">
      <c r="A520" s="60">
        <v>118</v>
      </c>
      <c r="B520" s="60">
        <v>464500</v>
      </c>
      <c r="C520" s="60">
        <v>285500</v>
      </c>
      <c r="D520" s="60">
        <v>6</v>
      </c>
      <c r="E520" s="60">
        <v>32</v>
      </c>
      <c r="F520" s="60">
        <v>10.188991</v>
      </c>
    </row>
    <row r="521" spans="1:6" x14ac:dyDescent="0.2">
      <c r="A521" s="60">
        <v>118</v>
      </c>
      <c r="B521" s="60">
        <v>465500</v>
      </c>
      <c r="C521" s="60">
        <v>285500</v>
      </c>
      <c r="D521" s="60">
        <v>6</v>
      </c>
      <c r="E521" s="60">
        <v>32</v>
      </c>
      <c r="F521" s="60">
        <v>10.325257000000001</v>
      </c>
    </row>
    <row r="522" spans="1:6" x14ac:dyDescent="0.2">
      <c r="A522" s="60">
        <v>118</v>
      </c>
      <c r="B522" s="60">
        <v>466500</v>
      </c>
      <c r="C522" s="60">
        <v>285500</v>
      </c>
      <c r="D522" s="60">
        <v>6</v>
      </c>
      <c r="E522" s="60">
        <v>32</v>
      </c>
      <c r="F522" s="60">
        <v>10.635407000000001</v>
      </c>
    </row>
    <row r="523" spans="1:6" x14ac:dyDescent="0.2">
      <c r="A523" s="60">
        <v>118</v>
      </c>
      <c r="B523" s="60">
        <v>474500</v>
      </c>
      <c r="C523" s="60">
        <v>285500</v>
      </c>
      <c r="D523" s="60">
        <v>6</v>
      </c>
      <c r="E523" s="60">
        <v>32</v>
      </c>
      <c r="F523" s="60">
        <v>11.802193000000001</v>
      </c>
    </row>
    <row r="524" spans="1:6" x14ac:dyDescent="0.2">
      <c r="A524" s="60">
        <v>118</v>
      </c>
      <c r="B524" s="60">
        <v>450500</v>
      </c>
      <c r="C524" s="60">
        <v>284500</v>
      </c>
      <c r="D524" s="60">
        <v>6</v>
      </c>
      <c r="E524" s="60">
        <v>32</v>
      </c>
      <c r="F524" s="60">
        <v>13.10707</v>
      </c>
    </row>
    <row r="525" spans="1:6" x14ac:dyDescent="0.2">
      <c r="A525" s="60">
        <v>118</v>
      </c>
      <c r="B525" s="60">
        <v>451500</v>
      </c>
      <c r="C525" s="60">
        <v>284500</v>
      </c>
      <c r="D525" s="60">
        <v>6</v>
      </c>
      <c r="E525" s="60">
        <v>32</v>
      </c>
      <c r="F525" s="60">
        <v>13.93577</v>
      </c>
    </row>
    <row r="526" spans="1:6" x14ac:dyDescent="0.2">
      <c r="A526" s="60">
        <v>118</v>
      </c>
      <c r="B526" s="60">
        <v>452500</v>
      </c>
      <c r="C526" s="60">
        <v>284500</v>
      </c>
      <c r="D526" s="60">
        <v>6</v>
      </c>
      <c r="E526" s="60">
        <v>32</v>
      </c>
      <c r="F526" s="60">
        <v>13.086824999999999</v>
      </c>
    </row>
    <row r="527" spans="1:6" x14ac:dyDescent="0.2">
      <c r="A527" s="60">
        <v>118</v>
      </c>
      <c r="B527" s="60">
        <v>453500</v>
      </c>
      <c r="C527" s="60">
        <v>284500</v>
      </c>
      <c r="D527" s="60">
        <v>6</v>
      </c>
      <c r="E527" s="60">
        <v>32</v>
      </c>
      <c r="F527" s="60">
        <v>13.751732000000001</v>
      </c>
    </row>
    <row r="528" spans="1:6" x14ac:dyDescent="0.2">
      <c r="A528" s="60">
        <v>118</v>
      </c>
      <c r="B528" s="60">
        <v>454500</v>
      </c>
      <c r="C528" s="60">
        <v>284500</v>
      </c>
      <c r="D528" s="60">
        <v>6</v>
      </c>
      <c r="E528" s="60">
        <v>32</v>
      </c>
      <c r="F528" s="60">
        <v>18.412405</v>
      </c>
    </row>
    <row r="529" spans="1:6" x14ac:dyDescent="0.2">
      <c r="A529" s="60">
        <v>118</v>
      </c>
      <c r="B529" s="60">
        <v>455500</v>
      </c>
      <c r="C529" s="60">
        <v>284500</v>
      </c>
      <c r="D529" s="60">
        <v>6</v>
      </c>
      <c r="E529" s="60">
        <v>32</v>
      </c>
      <c r="F529" s="60">
        <v>15.786875</v>
      </c>
    </row>
    <row r="530" spans="1:6" x14ac:dyDescent="0.2">
      <c r="A530" s="60">
        <v>118</v>
      </c>
      <c r="B530" s="60">
        <v>456500</v>
      </c>
      <c r="C530" s="60">
        <v>284500</v>
      </c>
      <c r="D530" s="60">
        <v>6</v>
      </c>
      <c r="E530" s="60">
        <v>32</v>
      </c>
      <c r="F530" s="60">
        <v>12.48202</v>
      </c>
    </row>
    <row r="531" spans="1:6" x14ac:dyDescent="0.2">
      <c r="A531" s="60">
        <v>118</v>
      </c>
      <c r="B531" s="60">
        <v>457500</v>
      </c>
      <c r="C531" s="60">
        <v>284500</v>
      </c>
      <c r="D531" s="60">
        <v>6</v>
      </c>
      <c r="E531" s="60">
        <v>32</v>
      </c>
      <c r="F531" s="60">
        <v>11.511428</v>
      </c>
    </row>
    <row r="532" spans="1:6" x14ac:dyDescent="0.2">
      <c r="A532" s="60">
        <v>118</v>
      </c>
      <c r="B532" s="60">
        <v>458500</v>
      </c>
      <c r="C532" s="60">
        <v>284500</v>
      </c>
      <c r="D532" s="60">
        <v>6</v>
      </c>
      <c r="E532" s="60">
        <v>32</v>
      </c>
      <c r="F532" s="60">
        <v>11.024234999999999</v>
      </c>
    </row>
    <row r="533" spans="1:6" x14ac:dyDescent="0.2">
      <c r="A533" s="60">
        <v>118</v>
      </c>
      <c r="B533" s="60">
        <v>459500</v>
      </c>
      <c r="C533" s="60">
        <v>284500</v>
      </c>
      <c r="D533" s="60">
        <v>6</v>
      </c>
      <c r="E533" s="60">
        <v>32</v>
      </c>
      <c r="F533" s="60">
        <v>10.730969999999999</v>
      </c>
    </row>
    <row r="534" spans="1:6" x14ac:dyDescent="0.2">
      <c r="A534" s="60">
        <v>118</v>
      </c>
      <c r="B534" s="60">
        <v>460500</v>
      </c>
      <c r="C534" s="60">
        <v>284500</v>
      </c>
      <c r="D534" s="60">
        <v>6</v>
      </c>
      <c r="E534" s="60">
        <v>32</v>
      </c>
      <c r="F534" s="60">
        <v>10.605575</v>
      </c>
    </row>
    <row r="535" spans="1:6" x14ac:dyDescent="0.2">
      <c r="A535" s="60">
        <v>118</v>
      </c>
      <c r="B535" s="60">
        <v>461500</v>
      </c>
      <c r="C535" s="60">
        <v>284500</v>
      </c>
      <c r="D535" s="60">
        <v>6</v>
      </c>
      <c r="E535" s="60">
        <v>32</v>
      </c>
      <c r="F535" s="60">
        <v>10.495469999999999</v>
      </c>
    </row>
    <row r="536" spans="1:6" x14ac:dyDescent="0.2">
      <c r="A536" s="60">
        <v>118</v>
      </c>
      <c r="B536" s="60">
        <v>462500</v>
      </c>
      <c r="C536" s="60">
        <v>284500</v>
      </c>
      <c r="D536" s="60">
        <v>6</v>
      </c>
      <c r="E536" s="60">
        <v>32</v>
      </c>
      <c r="F536" s="60">
        <v>10.436557000000001</v>
      </c>
    </row>
    <row r="537" spans="1:6" x14ac:dyDescent="0.2">
      <c r="A537" s="60">
        <v>118</v>
      </c>
      <c r="B537" s="60">
        <v>463500</v>
      </c>
      <c r="C537" s="60">
        <v>284500</v>
      </c>
      <c r="D537" s="60">
        <v>6</v>
      </c>
      <c r="E537" s="60">
        <v>32</v>
      </c>
      <c r="F537" s="60">
        <v>10.445043</v>
      </c>
    </row>
    <row r="538" spans="1:6" x14ac:dyDescent="0.2">
      <c r="A538" s="60">
        <v>118</v>
      </c>
      <c r="B538" s="60">
        <v>464500</v>
      </c>
      <c r="C538" s="60">
        <v>284500</v>
      </c>
      <c r="D538" s="60">
        <v>6</v>
      </c>
      <c r="E538" s="60">
        <v>32</v>
      </c>
      <c r="F538" s="60">
        <v>10.935510000000001</v>
      </c>
    </row>
    <row r="539" spans="1:6" x14ac:dyDescent="0.2">
      <c r="A539" s="60">
        <v>118</v>
      </c>
      <c r="B539" s="60">
        <v>465500</v>
      </c>
      <c r="C539" s="60">
        <v>284500</v>
      </c>
      <c r="D539" s="60">
        <v>6</v>
      </c>
      <c r="E539" s="60">
        <v>32</v>
      </c>
      <c r="F539" s="60">
        <v>10.493499999999999</v>
      </c>
    </row>
    <row r="540" spans="1:6" x14ac:dyDescent="0.2">
      <c r="A540" s="60">
        <v>118</v>
      </c>
      <c r="B540" s="60">
        <v>451500</v>
      </c>
      <c r="C540" s="60">
        <v>283500</v>
      </c>
      <c r="D540" s="60">
        <v>6</v>
      </c>
      <c r="E540" s="60">
        <v>32</v>
      </c>
      <c r="F540" s="60">
        <v>12.628895</v>
      </c>
    </row>
    <row r="541" spans="1:6" x14ac:dyDescent="0.2">
      <c r="A541" s="60">
        <v>118</v>
      </c>
      <c r="B541" s="60">
        <v>452500</v>
      </c>
      <c r="C541" s="60">
        <v>283500</v>
      </c>
      <c r="D541" s="60">
        <v>6</v>
      </c>
      <c r="E541" s="60">
        <v>32</v>
      </c>
      <c r="F541" s="60">
        <v>12.12477</v>
      </c>
    </row>
    <row r="542" spans="1:6" x14ac:dyDescent="0.2">
      <c r="A542" s="60">
        <v>118</v>
      </c>
      <c r="B542" s="60">
        <v>453500</v>
      </c>
      <c r="C542" s="60">
        <v>283500</v>
      </c>
      <c r="D542" s="60">
        <v>6</v>
      </c>
      <c r="E542" s="60">
        <v>32</v>
      </c>
      <c r="F542" s="60">
        <v>13.238200000000001</v>
      </c>
    </row>
    <row r="543" spans="1:6" x14ac:dyDescent="0.2">
      <c r="A543" s="60">
        <v>118</v>
      </c>
      <c r="B543" s="60">
        <v>454500</v>
      </c>
      <c r="C543" s="60">
        <v>283500</v>
      </c>
      <c r="D543" s="60">
        <v>6</v>
      </c>
      <c r="E543" s="60">
        <v>32</v>
      </c>
      <c r="F543" s="60">
        <v>17.440249999999999</v>
      </c>
    </row>
    <row r="544" spans="1:6" x14ac:dyDescent="0.2">
      <c r="A544" s="60">
        <v>118</v>
      </c>
      <c r="B544" s="60">
        <v>455500</v>
      </c>
      <c r="C544" s="60">
        <v>283500</v>
      </c>
      <c r="D544" s="60">
        <v>6</v>
      </c>
      <c r="E544" s="60">
        <v>32</v>
      </c>
      <c r="F544" s="60">
        <v>16.202665</v>
      </c>
    </row>
    <row r="545" spans="1:6" x14ac:dyDescent="0.2">
      <c r="A545" s="60">
        <v>118</v>
      </c>
      <c r="B545" s="60">
        <v>456500</v>
      </c>
      <c r="C545" s="60">
        <v>283500</v>
      </c>
      <c r="D545" s="60">
        <v>6</v>
      </c>
      <c r="E545" s="60">
        <v>32</v>
      </c>
      <c r="F545" s="60">
        <v>12.872344999999999</v>
      </c>
    </row>
    <row r="546" spans="1:6" x14ac:dyDescent="0.2">
      <c r="A546" s="60">
        <v>118</v>
      </c>
      <c r="B546" s="60">
        <v>457500</v>
      </c>
      <c r="C546" s="60">
        <v>283500</v>
      </c>
      <c r="D546" s="60">
        <v>6</v>
      </c>
      <c r="E546" s="60">
        <v>32</v>
      </c>
      <c r="F546" s="60">
        <v>11.975663000000001</v>
      </c>
    </row>
    <row r="547" spans="1:6" x14ac:dyDescent="0.2">
      <c r="A547" s="60">
        <v>118</v>
      </c>
      <c r="B547" s="60">
        <v>458500</v>
      </c>
      <c r="C547" s="60">
        <v>283500</v>
      </c>
      <c r="D547" s="60">
        <v>6</v>
      </c>
      <c r="E547" s="60">
        <v>32</v>
      </c>
      <c r="F547" s="60">
        <v>11.510215000000001</v>
      </c>
    </row>
    <row r="548" spans="1:6" x14ac:dyDescent="0.2">
      <c r="A548" s="60">
        <v>118</v>
      </c>
      <c r="B548" s="60">
        <v>459500</v>
      </c>
      <c r="C548" s="60">
        <v>283500</v>
      </c>
      <c r="D548" s="60">
        <v>6</v>
      </c>
      <c r="E548" s="60">
        <v>32</v>
      </c>
      <c r="F548" s="60">
        <v>11.168659999999999</v>
      </c>
    </row>
    <row r="549" spans="1:6" x14ac:dyDescent="0.2">
      <c r="A549" s="60">
        <v>118</v>
      </c>
      <c r="B549" s="60">
        <v>460500</v>
      </c>
      <c r="C549" s="60">
        <v>283500</v>
      </c>
      <c r="D549" s="60">
        <v>6</v>
      </c>
      <c r="E549" s="60">
        <v>32</v>
      </c>
      <c r="F549" s="60">
        <v>11.009585</v>
      </c>
    </row>
    <row r="550" spans="1:6" x14ac:dyDescent="0.2">
      <c r="A550" s="60">
        <v>118</v>
      </c>
      <c r="B550" s="60">
        <v>461500</v>
      </c>
      <c r="C550" s="60">
        <v>283500</v>
      </c>
      <c r="D550" s="60">
        <v>6</v>
      </c>
      <c r="E550" s="60">
        <v>32</v>
      </c>
      <c r="F550" s="60">
        <v>11.003683000000001</v>
      </c>
    </row>
    <row r="551" spans="1:6" x14ac:dyDescent="0.2">
      <c r="A551" s="60">
        <v>118</v>
      </c>
      <c r="B551" s="60">
        <v>462500</v>
      </c>
      <c r="C551" s="60">
        <v>283500</v>
      </c>
      <c r="D551" s="60">
        <v>6</v>
      </c>
      <c r="E551" s="60">
        <v>32</v>
      </c>
      <c r="F551" s="60">
        <v>10.685057</v>
      </c>
    </row>
    <row r="552" spans="1:6" x14ac:dyDescent="0.2">
      <c r="A552" s="60">
        <v>118</v>
      </c>
      <c r="B552" s="60">
        <v>463500</v>
      </c>
      <c r="C552" s="60">
        <v>283500</v>
      </c>
      <c r="D552" s="60">
        <v>6</v>
      </c>
      <c r="E552" s="60">
        <v>32</v>
      </c>
      <c r="F552" s="60">
        <v>10.536075</v>
      </c>
    </row>
    <row r="553" spans="1:6" x14ac:dyDescent="0.2">
      <c r="A553" s="60">
        <v>118</v>
      </c>
      <c r="B553" s="60">
        <v>464500</v>
      </c>
      <c r="C553" s="60">
        <v>283500</v>
      </c>
      <c r="D553" s="60">
        <v>6</v>
      </c>
      <c r="E553" s="60">
        <v>32</v>
      </c>
      <c r="F553" s="60">
        <v>10.265522000000001</v>
      </c>
    </row>
    <row r="554" spans="1:6" x14ac:dyDescent="0.2">
      <c r="A554" s="60">
        <v>118</v>
      </c>
      <c r="B554" s="60">
        <v>452500</v>
      </c>
      <c r="C554" s="60">
        <v>282500</v>
      </c>
      <c r="D554" s="60">
        <v>6</v>
      </c>
      <c r="E554" s="60">
        <v>32</v>
      </c>
      <c r="F554" s="60">
        <v>12.365538000000001</v>
      </c>
    </row>
    <row r="555" spans="1:6" x14ac:dyDescent="0.2">
      <c r="A555" s="60">
        <v>118</v>
      </c>
      <c r="B555" s="60">
        <v>453500</v>
      </c>
      <c r="C555" s="60">
        <v>282500</v>
      </c>
      <c r="D555" s="60">
        <v>6</v>
      </c>
      <c r="E555" s="60">
        <v>32</v>
      </c>
      <c r="F555" s="60">
        <v>13.068795</v>
      </c>
    </row>
    <row r="556" spans="1:6" x14ac:dyDescent="0.2">
      <c r="A556" s="60">
        <v>118</v>
      </c>
      <c r="B556" s="60">
        <v>454500</v>
      </c>
      <c r="C556" s="60">
        <v>282500</v>
      </c>
      <c r="D556" s="60">
        <v>6</v>
      </c>
      <c r="E556" s="60">
        <v>32</v>
      </c>
      <c r="F556" s="60">
        <v>18.446400000000001</v>
      </c>
    </row>
    <row r="557" spans="1:6" x14ac:dyDescent="0.2">
      <c r="A557" s="60">
        <v>118</v>
      </c>
      <c r="B557" s="60">
        <v>455500</v>
      </c>
      <c r="C557" s="60">
        <v>282500</v>
      </c>
      <c r="D557" s="60">
        <v>6</v>
      </c>
      <c r="E557" s="60">
        <v>32</v>
      </c>
      <c r="F557" s="60">
        <v>13.896455</v>
      </c>
    </row>
    <row r="558" spans="1:6" x14ac:dyDescent="0.2">
      <c r="A558" s="60">
        <v>118</v>
      </c>
      <c r="B558" s="60">
        <v>456500</v>
      </c>
      <c r="C558" s="60">
        <v>282500</v>
      </c>
      <c r="D558" s="60">
        <v>6</v>
      </c>
      <c r="E558" s="60">
        <v>32</v>
      </c>
      <c r="F558" s="60">
        <v>12.418267999999999</v>
      </c>
    </row>
    <row r="559" spans="1:6" x14ac:dyDescent="0.2">
      <c r="A559" s="60">
        <v>118</v>
      </c>
      <c r="B559" s="60">
        <v>457500</v>
      </c>
      <c r="C559" s="60">
        <v>282500</v>
      </c>
      <c r="D559" s="60">
        <v>6</v>
      </c>
      <c r="E559" s="60">
        <v>32</v>
      </c>
      <c r="F559" s="60">
        <v>11.568035</v>
      </c>
    </row>
    <row r="560" spans="1:6" x14ac:dyDescent="0.2">
      <c r="A560" s="60">
        <v>118</v>
      </c>
      <c r="B560" s="60">
        <v>458500</v>
      </c>
      <c r="C560" s="60">
        <v>282500</v>
      </c>
      <c r="D560" s="60">
        <v>6</v>
      </c>
      <c r="E560" s="60">
        <v>32</v>
      </c>
      <c r="F560" s="60">
        <v>11.047933</v>
      </c>
    </row>
    <row r="561" spans="1:6" x14ac:dyDescent="0.2">
      <c r="A561" s="60">
        <v>118</v>
      </c>
      <c r="B561" s="60">
        <v>459500</v>
      </c>
      <c r="C561" s="60">
        <v>282500</v>
      </c>
      <c r="D561" s="60">
        <v>6</v>
      </c>
      <c r="E561" s="60">
        <v>32</v>
      </c>
      <c r="F561" s="60">
        <v>10.769455000000001</v>
      </c>
    </row>
    <row r="562" spans="1:6" x14ac:dyDescent="0.2">
      <c r="A562" s="60">
        <v>118</v>
      </c>
      <c r="B562" s="60">
        <v>460500</v>
      </c>
      <c r="C562" s="60">
        <v>282500</v>
      </c>
      <c r="D562" s="60">
        <v>6</v>
      </c>
      <c r="E562" s="60">
        <v>32</v>
      </c>
      <c r="F562" s="60">
        <v>10.580947</v>
      </c>
    </row>
    <row r="563" spans="1:6" x14ac:dyDescent="0.2">
      <c r="A563" s="60">
        <v>118</v>
      </c>
      <c r="B563" s="60">
        <v>461500</v>
      </c>
      <c r="C563" s="60">
        <v>282500</v>
      </c>
      <c r="D563" s="60">
        <v>6</v>
      </c>
      <c r="E563" s="60">
        <v>32</v>
      </c>
      <c r="F563" s="60">
        <v>10.39995</v>
      </c>
    </row>
    <row r="564" spans="1:6" x14ac:dyDescent="0.2">
      <c r="A564" s="60">
        <v>118</v>
      </c>
      <c r="B564" s="60">
        <v>462500</v>
      </c>
      <c r="C564" s="60">
        <v>282500</v>
      </c>
      <c r="D564" s="60">
        <v>6</v>
      </c>
      <c r="E564" s="60">
        <v>32</v>
      </c>
      <c r="F564" s="60">
        <v>10.206652</v>
      </c>
    </row>
    <row r="565" spans="1:6" x14ac:dyDescent="0.2">
      <c r="A565" s="60">
        <v>118</v>
      </c>
      <c r="B565" s="60">
        <v>463500</v>
      </c>
      <c r="C565" s="60">
        <v>282500</v>
      </c>
      <c r="D565" s="60">
        <v>6</v>
      </c>
      <c r="E565" s="60">
        <v>32</v>
      </c>
      <c r="F565" s="60">
        <v>10.120369999999999</v>
      </c>
    </row>
    <row r="566" spans="1:6" x14ac:dyDescent="0.2">
      <c r="A566" s="60">
        <v>118</v>
      </c>
      <c r="B566" s="60">
        <v>464500</v>
      </c>
      <c r="C566" s="60">
        <v>282500</v>
      </c>
      <c r="D566" s="60">
        <v>6</v>
      </c>
      <c r="E566" s="60">
        <v>32</v>
      </c>
      <c r="F566" s="60">
        <v>10.298093</v>
      </c>
    </row>
    <row r="567" spans="1:6" x14ac:dyDescent="0.2">
      <c r="A567" s="60">
        <v>118</v>
      </c>
      <c r="B567" s="60">
        <v>465500</v>
      </c>
      <c r="C567" s="60">
        <v>282500</v>
      </c>
      <c r="D567" s="60">
        <v>6</v>
      </c>
      <c r="E567" s="60">
        <v>32</v>
      </c>
      <c r="F567" s="60">
        <v>10.127573</v>
      </c>
    </row>
    <row r="568" spans="1:6" x14ac:dyDescent="0.2">
      <c r="A568" s="60">
        <v>118</v>
      </c>
      <c r="B568" s="60">
        <v>452500</v>
      </c>
      <c r="C568" s="60">
        <v>281500</v>
      </c>
      <c r="D568" s="60">
        <v>6</v>
      </c>
      <c r="E568" s="60">
        <v>32</v>
      </c>
      <c r="F568" s="60">
        <v>13.686450000000001</v>
      </c>
    </row>
    <row r="569" spans="1:6" x14ac:dyDescent="0.2">
      <c r="A569" s="60">
        <v>118</v>
      </c>
      <c r="B569" s="60">
        <v>453500</v>
      </c>
      <c r="C569" s="60">
        <v>281500</v>
      </c>
      <c r="D569" s="60">
        <v>6</v>
      </c>
      <c r="E569" s="60">
        <v>32</v>
      </c>
      <c r="F569" s="60">
        <v>13.759995</v>
      </c>
    </row>
    <row r="570" spans="1:6" x14ac:dyDescent="0.2">
      <c r="A570" s="60">
        <v>118</v>
      </c>
      <c r="B570" s="60">
        <v>454500</v>
      </c>
      <c r="C570" s="60">
        <v>281500</v>
      </c>
      <c r="D570" s="60">
        <v>6</v>
      </c>
      <c r="E570" s="60">
        <v>32</v>
      </c>
      <c r="F570" s="60">
        <v>17.040087</v>
      </c>
    </row>
    <row r="571" spans="1:6" x14ac:dyDescent="0.2">
      <c r="A571" s="60">
        <v>118</v>
      </c>
      <c r="B571" s="60">
        <v>455500</v>
      </c>
      <c r="C571" s="60">
        <v>281500</v>
      </c>
      <c r="D571" s="60">
        <v>6</v>
      </c>
      <c r="E571" s="60">
        <v>32</v>
      </c>
      <c r="F571" s="60">
        <v>16.572668</v>
      </c>
    </row>
    <row r="572" spans="1:6" x14ac:dyDescent="0.2">
      <c r="A572" s="60">
        <v>118</v>
      </c>
      <c r="B572" s="60">
        <v>456500</v>
      </c>
      <c r="C572" s="60">
        <v>281500</v>
      </c>
      <c r="D572" s="60">
        <v>6</v>
      </c>
      <c r="E572" s="60">
        <v>32</v>
      </c>
      <c r="F572" s="60">
        <v>12.98596</v>
      </c>
    </row>
    <row r="573" spans="1:6" x14ac:dyDescent="0.2">
      <c r="A573" s="60">
        <v>118</v>
      </c>
      <c r="B573" s="60">
        <v>457500</v>
      </c>
      <c r="C573" s="60">
        <v>281500</v>
      </c>
      <c r="D573" s="60">
        <v>6</v>
      </c>
      <c r="E573" s="60">
        <v>32</v>
      </c>
      <c r="F573" s="60">
        <v>11.765805</v>
      </c>
    </row>
    <row r="574" spans="1:6" x14ac:dyDescent="0.2">
      <c r="A574" s="60">
        <v>118</v>
      </c>
      <c r="B574" s="60">
        <v>458500</v>
      </c>
      <c r="C574" s="60">
        <v>281500</v>
      </c>
      <c r="D574" s="60">
        <v>6</v>
      </c>
      <c r="E574" s="60">
        <v>32</v>
      </c>
      <c r="F574" s="60">
        <v>11.172224999999999</v>
      </c>
    </row>
    <row r="575" spans="1:6" x14ac:dyDescent="0.2">
      <c r="A575" s="60">
        <v>118</v>
      </c>
      <c r="B575" s="60">
        <v>459500</v>
      </c>
      <c r="C575" s="60">
        <v>281500</v>
      </c>
      <c r="D575" s="60">
        <v>6</v>
      </c>
      <c r="E575" s="60">
        <v>32</v>
      </c>
      <c r="F575" s="60">
        <v>10.832283</v>
      </c>
    </row>
    <row r="576" spans="1:6" x14ac:dyDescent="0.2">
      <c r="A576" s="60">
        <v>118</v>
      </c>
      <c r="B576" s="60">
        <v>460500</v>
      </c>
      <c r="C576" s="60">
        <v>281500</v>
      </c>
      <c r="D576" s="60">
        <v>6</v>
      </c>
      <c r="E576" s="60">
        <v>32</v>
      </c>
      <c r="F576" s="60">
        <v>10.65343</v>
      </c>
    </row>
    <row r="577" spans="1:6" x14ac:dyDescent="0.2">
      <c r="A577" s="60">
        <v>118</v>
      </c>
      <c r="B577" s="60">
        <v>461500</v>
      </c>
      <c r="C577" s="60">
        <v>281500</v>
      </c>
      <c r="D577" s="60">
        <v>6</v>
      </c>
      <c r="E577" s="60">
        <v>32</v>
      </c>
      <c r="F577" s="60">
        <v>10.373177999999999</v>
      </c>
    </row>
    <row r="578" spans="1:6" x14ac:dyDescent="0.2">
      <c r="A578" s="60">
        <v>118</v>
      </c>
      <c r="B578" s="60">
        <v>464500</v>
      </c>
      <c r="C578" s="60">
        <v>281500</v>
      </c>
      <c r="D578" s="60">
        <v>6</v>
      </c>
      <c r="E578" s="60">
        <v>32</v>
      </c>
      <c r="F578" s="60">
        <v>10.302709</v>
      </c>
    </row>
    <row r="579" spans="1:6" x14ac:dyDescent="0.2">
      <c r="A579" s="60">
        <v>118</v>
      </c>
      <c r="B579" s="60">
        <v>453500</v>
      </c>
      <c r="C579" s="60">
        <v>280500</v>
      </c>
      <c r="D579" s="60">
        <v>6</v>
      </c>
      <c r="E579" s="60">
        <v>32</v>
      </c>
      <c r="F579" s="60">
        <v>15.071413</v>
      </c>
    </row>
    <row r="580" spans="1:6" x14ac:dyDescent="0.2">
      <c r="A580" s="60">
        <v>118</v>
      </c>
      <c r="B580" s="60">
        <v>454500</v>
      </c>
      <c r="C580" s="60">
        <v>280500</v>
      </c>
      <c r="D580" s="60">
        <v>6</v>
      </c>
      <c r="E580" s="60">
        <v>32</v>
      </c>
      <c r="F580" s="60">
        <v>15.254110000000001</v>
      </c>
    </row>
    <row r="581" spans="1:6" x14ac:dyDescent="0.2">
      <c r="A581" s="60">
        <v>118</v>
      </c>
      <c r="B581" s="60">
        <v>455500</v>
      </c>
      <c r="C581" s="60">
        <v>280500</v>
      </c>
      <c r="D581" s="60">
        <v>6</v>
      </c>
      <c r="E581" s="60">
        <v>32</v>
      </c>
      <c r="F581" s="60">
        <v>18.552562999999999</v>
      </c>
    </row>
    <row r="582" spans="1:6" x14ac:dyDescent="0.2">
      <c r="A582" s="60">
        <v>118</v>
      </c>
      <c r="B582" s="60">
        <v>456500</v>
      </c>
      <c r="C582" s="60">
        <v>280500</v>
      </c>
      <c r="D582" s="60">
        <v>6</v>
      </c>
      <c r="E582" s="60">
        <v>32</v>
      </c>
      <c r="F582" s="60">
        <v>13.474672999999999</v>
      </c>
    </row>
    <row r="583" spans="1:6" x14ac:dyDescent="0.2">
      <c r="A583" s="60">
        <v>118</v>
      </c>
      <c r="B583" s="60">
        <v>457500</v>
      </c>
      <c r="C583" s="60">
        <v>280500</v>
      </c>
      <c r="D583" s="60">
        <v>6</v>
      </c>
      <c r="E583" s="60">
        <v>32</v>
      </c>
      <c r="F583" s="60">
        <v>12.061154999999999</v>
      </c>
    </row>
    <row r="584" spans="1:6" x14ac:dyDescent="0.2">
      <c r="A584" s="60">
        <v>118</v>
      </c>
      <c r="B584" s="60">
        <v>458500</v>
      </c>
      <c r="C584" s="60">
        <v>280500</v>
      </c>
      <c r="D584" s="60">
        <v>6</v>
      </c>
      <c r="E584" s="60">
        <v>32</v>
      </c>
      <c r="F584" s="60">
        <v>11.464892000000001</v>
      </c>
    </row>
    <row r="585" spans="1:6" x14ac:dyDescent="0.2">
      <c r="A585" s="60">
        <v>118</v>
      </c>
      <c r="B585" s="60">
        <v>459500</v>
      </c>
      <c r="C585" s="60">
        <v>280500</v>
      </c>
      <c r="D585" s="60">
        <v>6</v>
      </c>
      <c r="E585" s="60">
        <v>32</v>
      </c>
      <c r="F585" s="60">
        <v>10.962115000000001</v>
      </c>
    </row>
    <row r="586" spans="1:6" x14ac:dyDescent="0.2">
      <c r="A586" s="60">
        <v>118</v>
      </c>
      <c r="B586" s="60">
        <v>454500</v>
      </c>
      <c r="C586" s="60">
        <v>279500</v>
      </c>
      <c r="D586" s="60">
        <v>6</v>
      </c>
      <c r="E586" s="60">
        <v>32</v>
      </c>
      <c r="F586" s="60">
        <v>14.54635</v>
      </c>
    </row>
    <row r="587" spans="1:6" x14ac:dyDescent="0.2">
      <c r="A587" s="60">
        <v>118</v>
      </c>
      <c r="B587" s="60">
        <v>455500</v>
      </c>
      <c r="C587" s="60">
        <v>279500</v>
      </c>
      <c r="D587" s="60">
        <v>6</v>
      </c>
      <c r="E587" s="60">
        <v>32</v>
      </c>
      <c r="F587" s="60">
        <v>18.332773</v>
      </c>
    </row>
    <row r="588" spans="1:6" x14ac:dyDescent="0.2">
      <c r="A588" s="60">
        <v>118</v>
      </c>
      <c r="B588" s="60">
        <v>456500</v>
      </c>
      <c r="C588" s="60">
        <v>279500</v>
      </c>
      <c r="D588" s="60">
        <v>6</v>
      </c>
      <c r="E588" s="60">
        <v>32</v>
      </c>
      <c r="F588" s="60">
        <v>14.979649999999999</v>
      </c>
    </row>
    <row r="589" spans="1:6" x14ac:dyDescent="0.2">
      <c r="A589" s="60">
        <v>118</v>
      </c>
      <c r="B589" s="60">
        <v>457500</v>
      </c>
      <c r="C589" s="60">
        <v>279500</v>
      </c>
      <c r="D589" s="60">
        <v>6</v>
      </c>
      <c r="E589" s="60">
        <v>32</v>
      </c>
      <c r="F589" s="60">
        <v>13.107067000000001</v>
      </c>
    </row>
    <row r="590" spans="1:6" x14ac:dyDescent="0.2">
      <c r="A590" s="60">
        <v>118</v>
      </c>
      <c r="B590" s="60">
        <v>458500</v>
      </c>
      <c r="C590" s="60">
        <v>279500</v>
      </c>
      <c r="D590" s="60">
        <v>6</v>
      </c>
      <c r="E590" s="60">
        <v>32</v>
      </c>
      <c r="F590" s="60">
        <v>11.910667999999999</v>
      </c>
    </row>
    <row r="591" spans="1:6" x14ac:dyDescent="0.2">
      <c r="A591" s="60">
        <v>118</v>
      </c>
      <c r="B591" s="60">
        <v>454500</v>
      </c>
      <c r="C591" s="60">
        <v>278500</v>
      </c>
      <c r="D591" s="60">
        <v>6</v>
      </c>
      <c r="E591" s="60">
        <v>32</v>
      </c>
      <c r="F591" s="60">
        <v>18.490707</v>
      </c>
    </row>
    <row r="592" spans="1:6" x14ac:dyDescent="0.2">
      <c r="A592" s="60">
        <v>118</v>
      </c>
      <c r="B592" s="60">
        <v>455500</v>
      </c>
      <c r="C592" s="60">
        <v>278500</v>
      </c>
      <c r="D592" s="60">
        <v>6</v>
      </c>
      <c r="E592" s="60">
        <v>32</v>
      </c>
      <c r="F592" s="60">
        <v>18.671975</v>
      </c>
    </row>
    <row r="593" spans="1:6" x14ac:dyDescent="0.2">
      <c r="A593" s="60">
        <v>118</v>
      </c>
      <c r="B593" s="60">
        <v>456500</v>
      </c>
      <c r="C593" s="60">
        <v>278500</v>
      </c>
      <c r="D593" s="60">
        <v>6</v>
      </c>
      <c r="E593" s="60">
        <v>32</v>
      </c>
      <c r="F593" s="60">
        <v>20.972615000000001</v>
      </c>
    </row>
    <row r="594" spans="1:6" x14ac:dyDescent="0.2">
      <c r="A594" s="60">
        <v>118</v>
      </c>
      <c r="B594" s="60">
        <v>457500</v>
      </c>
      <c r="C594" s="60">
        <v>278500</v>
      </c>
      <c r="D594" s="60">
        <v>6</v>
      </c>
      <c r="E594" s="60">
        <v>32</v>
      </c>
      <c r="F594" s="60">
        <v>15.815455</v>
      </c>
    </row>
  </sheetData>
  <autoFilter ref="A5:F594"/>
  <mergeCells count="1">
    <mergeCell ref="A2:F2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9"/>
  <sheetViews>
    <sheetView topLeftCell="A7" workbookViewId="0">
      <selection activeCell="J27" sqref="J27"/>
    </sheetView>
  </sheetViews>
  <sheetFormatPr defaultColWidth="0" defaultRowHeight="15" customHeight="1" zeroHeight="1" x14ac:dyDescent="0.2"/>
  <cols>
    <col min="1" max="1" width="6.2851562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5.1406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/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tr">
        <f>'(01)'!B9</f>
        <v>6 The Terrace Rugby Road</v>
      </c>
      <c r="C9" s="4">
        <v>1</v>
      </c>
      <c r="D9" s="181">
        <f>'(01)'!F9</f>
        <v>41677.4</v>
      </c>
      <c r="E9" s="182"/>
      <c r="F9" s="181" t="s">
        <v>130</v>
      </c>
      <c r="G9" s="182"/>
      <c r="H9" s="11" t="e">
        <f t="shared" ref="H9:H26" si="0">ROUND(($F9-$D9)*24,0)</f>
        <v>#VALUE!</v>
      </c>
      <c r="I9" s="4"/>
      <c r="J9" s="11"/>
      <c r="K9" s="7"/>
    </row>
    <row r="10" spans="2:11" s="2" customFormat="1" ht="24" customHeight="1" x14ac:dyDescent="0.2">
      <c r="B10" s="32" t="str">
        <f>'(01)'!B10</f>
        <v>Lut. Service Shop</v>
      </c>
      <c r="C10" s="4">
        <f>C9+1</f>
        <v>2</v>
      </c>
      <c r="D10" s="181">
        <f>'(01)'!F10</f>
        <v>41677.405555555553</v>
      </c>
      <c r="E10" s="182"/>
      <c r="F10" s="181">
        <v>41705.442361111112</v>
      </c>
      <c r="G10" s="182"/>
      <c r="H10" s="11">
        <f t="shared" si="0"/>
        <v>673</v>
      </c>
      <c r="I10" s="4"/>
      <c r="J10" s="11">
        <v>48</v>
      </c>
      <c r="K10" s="7"/>
    </row>
    <row r="11" spans="2:11" s="2" customFormat="1" ht="24" customHeight="1" x14ac:dyDescent="0.2">
      <c r="B11" s="32" t="str">
        <f>'(01)'!B11</f>
        <v>Brooklands (Home)</v>
      </c>
      <c r="C11" s="4">
        <f t="shared" ref="C11:C24" si="1">C10+1</f>
        <v>3</v>
      </c>
      <c r="D11" s="181">
        <f>'(01)'!F11</f>
        <v>41677.438888888886</v>
      </c>
      <c r="E11" s="182"/>
      <c r="F11" s="181">
        <v>41705.482638888891</v>
      </c>
      <c r="G11" s="182"/>
      <c r="H11" s="11">
        <f t="shared" si="0"/>
        <v>673</v>
      </c>
      <c r="I11" s="4"/>
      <c r="J11" s="11">
        <v>24</v>
      </c>
      <c r="K11" s="7"/>
    </row>
    <row r="12" spans="2:11" s="2" customFormat="1" ht="24" customHeight="1" x14ac:dyDescent="0.2">
      <c r="B12" s="32" t="str">
        <f>'(01)'!B12</f>
        <v>regent court</v>
      </c>
      <c r="C12" s="4">
        <f t="shared" si="1"/>
        <v>4</v>
      </c>
      <c r="D12" s="181">
        <f>'(01)'!F12</f>
        <v>41677.398611111108</v>
      </c>
      <c r="E12" s="182"/>
      <c r="F12" s="181">
        <v>41705.435416666667</v>
      </c>
      <c r="G12" s="182"/>
      <c r="H12" s="11">
        <f t="shared" si="0"/>
        <v>673</v>
      </c>
      <c r="I12" s="4"/>
      <c r="J12" s="11">
        <v>55</v>
      </c>
      <c r="K12" s="7"/>
    </row>
    <row r="13" spans="2:11" s="2" customFormat="1" ht="24" customHeight="1" x14ac:dyDescent="0.2">
      <c r="B13" s="32" t="str">
        <f>'(01)'!B13</f>
        <v>26 Market Street Lutterworth</v>
      </c>
      <c r="C13" s="4">
        <f t="shared" si="1"/>
        <v>5</v>
      </c>
      <c r="D13" s="181">
        <f>'(01)'!F13</f>
        <v>41677.40625</v>
      </c>
      <c r="E13" s="182"/>
      <c r="F13" s="181">
        <v>41705.443055555559</v>
      </c>
      <c r="G13" s="182"/>
      <c r="H13" s="11">
        <f t="shared" si="0"/>
        <v>673</v>
      </c>
      <c r="I13" s="4"/>
      <c r="J13" s="11">
        <v>48</v>
      </c>
      <c r="K13" s="7"/>
    </row>
    <row r="14" spans="2:11" s="2" customFormat="1" ht="24" customHeight="1" x14ac:dyDescent="0.2">
      <c r="B14" s="32" t="str">
        <f>'(01)'!B14</f>
        <v>Homeside main street Theddingworth</v>
      </c>
      <c r="C14" s="4">
        <f t="shared" si="1"/>
        <v>6</v>
      </c>
      <c r="D14" s="181">
        <f>'(01)'!F14</f>
        <v>41677.429166666669</v>
      </c>
      <c r="E14" s="182"/>
      <c r="F14" s="181">
        <v>41705.430555555555</v>
      </c>
      <c r="G14" s="182"/>
      <c r="H14" s="11">
        <f t="shared" si="0"/>
        <v>672</v>
      </c>
      <c r="I14" s="4"/>
      <c r="J14" s="11">
        <v>36</v>
      </c>
      <c r="K14" s="7"/>
    </row>
    <row r="15" spans="2:11" s="2" customFormat="1" ht="24" customHeight="1" x14ac:dyDescent="0.2">
      <c r="B15" s="32" t="str">
        <f>'(01)'!B15</f>
        <v>17 Rugby road Lutterworth</v>
      </c>
      <c r="C15" s="4">
        <f t="shared" si="1"/>
        <v>7</v>
      </c>
      <c r="D15" s="181">
        <f>'(01)'!F15</f>
        <v>41677.397222222222</v>
      </c>
      <c r="E15" s="182"/>
      <c r="F15" s="181">
        <v>41705.434027777781</v>
      </c>
      <c r="G15" s="182"/>
      <c r="H15" s="11">
        <f t="shared" si="0"/>
        <v>673</v>
      </c>
      <c r="I15" s="4"/>
      <c r="J15" s="11">
        <v>44</v>
      </c>
      <c r="K15" s="7"/>
    </row>
    <row r="16" spans="2:11" s="2" customFormat="1" ht="24" customHeight="1" x14ac:dyDescent="0.2">
      <c r="B16" s="32" t="str">
        <f>'(01)'!B16</f>
        <v>Maxwell Way</v>
      </c>
      <c r="C16" s="4">
        <f t="shared" si="1"/>
        <v>8</v>
      </c>
      <c r="D16" s="181">
        <f>'(01)'!F16</f>
        <v>41677.416666666664</v>
      </c>
      <c r="E16" s="182"/>
      <c r="F16" s="181">
        <v>41705.459027777775</v>
      </c>
      <c r="G16" s="182"/>
      <c r="H16" s="11">
        <f t="shared" si="0"/>
        <v>673</v>
      </c>
      <c r="I16" s="4"/>
      <c r="J16" s="11">
        <v>31</v>
      </c>
      <c r="K16" s="7"/>
    </row>
    <row r="17" spans="2:11" s="2" customFormat="1" ht="24" customHeight="1" x14ac:dyDescent="0.2">
      <c r="B17" s="32" t="str">
        <f>'(01)'!B17</f>
        <v>77 leicester road</v>
      </c>
      <c r="C17" s="4">
        <f t="shared" si="1"/>
        <v>9</v>
      </c>
      <c r="D17" s="181">
        <f>'(01)'!F17</f>
        <v>41677.410416666666</v>
      </c>
      <c r="E17" s="182"/>
      <c r="F17" s="181">
        <v>41705.455555555556</v>
      </c>
      <c r="G17" s="182"/>
      <c r="H17" s="11">
        <f t="shared" si="0"/>
        <v>673</v>
      </c>
      <c r="I17" s="4"/>
      <c r="J17" s="11">
        <v>30</v>
      </c>
      <c r="K17" s="7"/>
    </row>
    <row r="18" spans="2:11" s="2" customFormat="1" ht="24" customHeight="1" x14ac:dyDescent="0.2">
      <c r="B18" s="32" t="str">
        <f>'(01)'!B18</f>
        <v>Day Nursery</v>
      </c>
      <c r="C18" s="4">
        <f t="shared" si="1"/>
        <v>10</v>
      </c>
      <c r="D18" s="181">
        <f>'(01)'!F18</f>
        <v>41677.40902777778</v>
      </c>
      <c r="E18" s="182"/>
      <c r="F18" s="181">
        <v>41705.454861111109</v>
      </c>
      <c r="G18" s="182"/>
      <c r="H18" s="11">
        <f t="shared" si="0"/>
        <v>673</v>
      </c>
      <c r="I18" s="4"/>
      <c r="J18" s="11">
        <v>55</v>
      </c>
      <c r="K18" s="7"/>
    </row>
    <row r="19" spans="2:11" s="2" customFormat="1" ht="24" customHeight="1" x14ac:dyDescent="0.2">
      <c r="B19" s="32" t="str">
        <f>'(01)'!B19</f>
        <v>A6 Kibworth</v>
      </c>
      <c r="C19" s="4">
        <f t="shared" si="1"/>
        <v>11</v>
      </c>
      <c r="D19" s="181">
        <f>'(01)'!F19</f>
        <v>41677.375</v>
      </c>
      <c r="E19" s="182"/>
      <c r="F19" s="181">
        <v>41705.415277777778</v>
      </c>
      <c r="G19" s="182"/>
      <c r="H19" s="11">
        <f t="shared" si="0"/>
        <v>673</v>
      </c>
      <c r="I19" s="4"/>
      <c r="J19" s="11">
        <v>39</v>
      </c>
      <c r="K19" s="7"/>
    </row>
    <row r="20" spans="2:11" s="2" customFormat="1" ht="24" customHeight="1" x14ac:dyDescent="0.2">
      <c r="B20" s="32" t="str">
        <f>'(01)'!B20</f>
        <v>Rockingham Road</v>
      </c>
      <c r="C20" s="4">
        <f t="shared" si="1"/>
        <v>12</v>
      </c>
      <c r="D20" s="181">
        <f>'(01)'!F20</f>
        <v>41677.364583333336</v>
      </c>
      <c r="E20" s="182"/>
      <c r="F20" s="181">
        <v>41705.402777777781</v>
      </c>
      <c r="G20" s="182"/>
      <c r="H20" s="11">
        <f t="shared" si="0"/>
        <v>673</v>
      </c>
      <c r="I20" s="4"/>
      <c r="J20" s="11">
        <v>38</v>
      </c>
      <c r="K20" s="7"/>
    </row>
    <row r="21" spans="2:11" s="2" customFormat="1" ht="24" customHeight="1" x14ac:dyDescent="0.2">
      <c r="B21" s="32" t="str">
        <f>'(01)'!B21</f>
        <v>24 Rugby Road Lutterworth</v>
      </c>
      <c r="C21" s="4">
        <f t="shared" si="1"/>
        <v>13</v>
      </c>
      <c r="D21" s="181">
        <f>'(01)'!F21</f>
        <v>41677.397916666669</v>
      </c>
      <c r="E21" s="182"/>
      <c r="F21" s="181">
        <v>41705.43472222222</v>
      </c>
      <c r="G21" s="182"/>
      <c r="H21" s="11">
        <f t="shared" si="0"/>
        <v>673</v>
      </c>
      <c r="I21" s="4"/>
      <c r="J21" s="11">
        <v>67</v>
      </c>
      <c r="K21" s="7"/>
    </row>
    <row r="22" spans="2:11" s="2" customFormat="1" ht="24" customHeight="1" x14ac:dyDescent="0.2">
      <c r="B22" s="32" t="str">
        <f>'(01)'!B22</f>
        <v>Wistow Rd Kibworth</v>
      </c>
      <c r="C22" s="4">
        <f t="shared" si="1"/>
        <v>14</v>
      </c>
      <c r="D22" s="181">
        <f>'(01)'!F22</f>
        <v>41677.378472222219</v>
      </c>
      <c r="E22" s="182"/>
      <c r="F22" s="181">
        <v>41705.417361111111</v>
      </c>
      <c r="G22" s="182"/>
      <c r="H22" s="11">
        <f t="shared" si="0"/>
        <v>673</v>
      </c>
      <c r="I22" s="4"/>
      <c r="J22" s="11">
        <v>29</v>
      </c>
      <c r="K22" s="7"/>
    </row>
    <row r="23" spans="2:11" s="2" customFormat="1" ht="24" customHeight="1" x14ac:dyDescent="0.2">
      <c r="B23" s="32" t="str">
        <f>'(01)'!B23</f>
        <v>Walcote</v>
      </c>
      <c r="C23" s="4">
        <f t="shared" si="1"/>
        <v>15</v>
      </c>
      <c r="D23" s="181">
        <v>41677.418055555558</v>
      </c>
      <c r="E23" s="182"/>
      <c r="F23" s="181" t="s">
        <v>130</v>
      </c>
      <c r="G23" s="182"/>
      <c r="H23" s="11" t="e">
        <f t="shared" si="0"/>
        <v>#VALUE!</v>
      </c>
      <c r="I23" s="4"/>
      <c r="J23" s="11"/>
      <c r="K23" s="7"/>
    </row>
    <row r="24" spans="2:11" s="2" customFormat="1" ht="24" customHeight="1" x14ac:dyDescent="0.2">
      <c r="B24" s="32" t="str">
        <f>'(01)'!B24</f>
        <v>The Square</v>
      </c>
      <c r="C24" s="4">
        <f t="shared" si="1"/>
        <v>16</v>
      </c>
      <c r="D24" s="181">
        <f>'(01)'!F24</f>
        <v>41677.444444444445</v>
      </c>
      <c r="E24" s="182"/>
      <c r="F24" s="181">
        <v>41705.489583333336</v>
      </c>
      <c r="G24" s="182"/>
      <c r="H24" s="11">
        <f t="shared" si="0"/>
        <v>673</v>
      </c>
      <c r="I24" s="4"/>
      <c r="J24" s="11">
        <v>26</v>
      </c>
      <c r="K24" s="7"/>
    </row>
    <row r="25" spans="2:11" s="2" customFormat="1" ht="24" customHeight="1" x14ac:dyDescent="0.2">
      <c r="B25" s="32" t="str">
        <f>'(01)'!B25</f>
        <v>Jazz Hair</v>
      </c>
      <c r="C25" s="4">
        <v>17</v>
      </c>
      <c r="D25" s="181">
        <f>'(01)'!F25</f>
        <v>41677.399305555555</v>
      </c>
      <c r="E25" s="182"/>
      <c r="F25" s="181">
        <v>41705.436111111114</v>
      </c>
      <c r="G25" s="182"/>
      <c r="H25" s="11">
        <f t="shared" si="0"/>
        <v>673</v>
      </c>
      <c r="I25" s="4"/>
      <c r="J25" s="11">
        <v>46</v>
      </c>
      <c r="K25" s="7"/>
    </row>
    <row r="26" spans="2:11" s="2" customFormat="1" ht="24" customHeight="1" x14ac:dyDescent="0.2">
      <c r="B26" s="32" t="str">
        <f>'(01)'!B26</f>
        <v>Spencerdene main street theddingworth</v>
      </c>
      <c r="C26" s="4">
        <v>18</v>
      </c>
      <c r="D26" s="181">
        <f>'(01)'!F26</f>
        <v>41677.430555555555</v>
      </c>
      <c r="E26" s="182"/>
      <c r="F26" s="181">
        <v>41705.473611111112</v>
      </c>
      <c r="G26" s="182"/>
      <c r="H26" s="11">
        <f t="shared" si="0"/>
        <v>673</v>
      </c>
      <c r="I26" s="4"/>
      <c r="J26" s="11">
        <v>29</v>
      </c>
      <c r="K26" s="7"/>
    </row>
    <row r="27" spans="2:11" s="2" customFormat="1" x14ac:dyDescent="0.2">
      <c r="B27" s="191" t="s">
        <v>54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7"/>
    </row>
    <row r="30" spans="2:11" s="2" customFormat="1" ht="64.5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58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t="15" hidden="1" customHeight="1" x14ac:dyDescent="0.2"/>
  </sheetData>
  <mergeCells count="64">
    <mergeCell ref="B27:I27"/>
    <mergeCell ref="B28:I28"/>
    <mergeCell ref="B35:I35"/>
    <mergeCell ref="B36:I36"/>
    <mergeCell ref="B29:I29"/>
    <mergeCell ref="B30:I30"/>
    <mergeCell ref="E31:I32"/>
    <mergeCell ref="B32:D32"/>
    <mergeCell ref="B31:D31"/>
    <mergeCell ref="D24:E24"/>
    <mergeCell ref="F24:G24"/>
    <mergeCell ref="D26:E26"/>
    <mergeCell ref="F26:G26"/>
    <mergeCell ref="D25:E25"/>
    <mergeCell ref="F25:G25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B38:I38"/>
    <mergeCell ref="D9:E9"/>
    <mergeCell ref="F9:G9"/>
    <mergeCell ref="I6:I8"/>
    <mergeCell ref="D10:E10"/>
    <mergeCell ref="F10:G10"/>
    <mergeCell ref="D6:G6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J6:J7"/>
    <mergeCell ref="D7:E7"/>
    <mergeCell ref="F7:G7"/>
    <mergeCell ref="E5:F5"/>
    <mergeCell ref="G5:I5"/>
    <mergeCell ref="B1:I1"/>
    <mergeCell ref="B2:I2"/>
    <mergeCell ref="B37:I37"/>
    <mergeCell ref="B3:F3"/>
    <mergeCell ref="G3:I3"/>
    <mergeCell ref="B4:F4"/>
    <mergeCell ref="B6:B8"/>
    <mergeCell ref="C6:C8"/>
    <mergeCell ref="G4:I4"/>
    <mergeCell ref="H6:H8"/>
    <mergeCell ref="D11:E11"/>
    <mergeCell ref="B5:C5"/>
    <mergeCell ref="D16:E16"/>
    <mergeCell ref="F16:G16"/>
    <mergeCell ref="D17:E17"/>
    <mergeCell ref="F17:G17"/>
  </mergeCells>
  <phoneticPr fontId="2" type="noConversion"/>
  <hyperlinks>
    <hyperlink ref="C11" r:id="rId1" display="g.rees@harborough.gov.uk"/>
  </hyperlinks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69"/>
  <sheetViews>
    <sheetView topLeftCell="A4" workbookViewId="0">
      <selection activeCell="J27" sqref="J27"/>
    </sheetView>
  </sheetViews>
  <sheetFormatPr defaultColWidth="0" defaultRowHeight="15" customHeight="1" zeroHeight="1" x14ac:dyDescent="0.2"/>
  <cols>
    <col min="1" max="1" width="9.14062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5.1406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/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tr">
        <f>'(02)'!B9</f>
        <v>6 The Terrace Rugby Road</v>
      </c>
      <c r="C9" s="4">
        <v>1</v>
      </c>
      <c r="D9" s="181">
        <v>41705.4375</v>
      </c>
      <c r="E9" s="182"/>
      <c r="F9" s="181">
        <v>41733.347222222219</v>
      </c>
      <c r="G9" s="182"/>
      <c r="H9" s="11">
        <f t="shared" ref="H9:H26" si="0">ROUND(($F9-$D9)*24,0)</f>
        <v>670</v>
      </c>
      <c r="I9" s="4"/>
      <c r="J9" s="11">
        <v>45</v>
      </c>
      <c r="K9" s="7"/>
    </row>
    <row r="10" spans="2:11" s="2" customFormat="1" ht="24" customHeight="1" x14ac:dyDescent="0.2">
      <c r="B10" s="32" t="str">
        <f>'(02)'!B10</f>
        <v>Lut. Service Shop</v>
      </c>
      <c r="C10" s="4">
        <f>C9+1</f>
        <v>2</v>
      </c>
      <c r="D10" s="181">
        <f>'(02)'!F10</f>
        <v>41705.442361111112</v>
      </c>
      <c r="E10" s="182"/>
      <c r="F10" s="181">
        <v>41733.326388888891</v>
      </c>
      <c r="G10" s="182"/>
      <c r="H10" s="11">
        <f t="shared" si="0"/>
        <v>669</v>
      </c>
      <c r="I10" s="4"/>
      <c r="J10" s="11">
        <v>57</v>
      </c>
      <c r="K10" s="7"/>
    </row>
    <row r="11" spans="2:11" s="2" customFormat="1" ht="24" customHeight="1" x14ac:dyDescent="0.2">
      <c r="B11" s="32" t="str">
        <f>'(02)'!B11</f>
        <v>Brooklands (Home)</v>
      </c>
      <c r="C11" s="4">
        <f t="shared" ref="C11:C23" si="1">C10+1</f>
        <v>3</v>
      </c>
      <c r="D11" s="181">
        <f>'(02)'!F11</f>
        <v>41705.482638888891</v>
      </c>
      <c r="E11" s="182"/>
      <c r="F11" s="181">
        <v>41733.393750000003</v>
      </c>
      <c r="G11" s="182"/>
      <c r="H11" s="11">
        <f t="shared" si="0"/>
        <v>670</v>
      </c>
      <c r="I11" s="4"/>
      <c r="J11" s="11">
        <v>21</v>
      </c>
      <c r="K11" s="7"/>
    </row>
    <row r="12" spans="2:11" s="2" customFormat="1" ht="24" customHeight="1" x14ac:dyDescent="0.2">
      <c r="B12" s="32" t="str">
        <f>'(02)'!B12</f>
        <v>regent court</v>
      </c>
      <c r="C12" s="4">
        <f t="shared" si="1"/>
        <v>4</v>
      </c>
      <c r="D12" s="181">
        <f>'(02)'!F12</f>
        <v>41705.435416666667</v>
      </c>
      <c r="E12" s="182"/>
      <c r="F12" s="181">
        <v>41733.345833333333</v>
      </c>
      <c r="G12" s="182"/>
      <c r="H12" s="11">
        <f t="shared" si="0"/>
        <v>670</v>
      </c>
      <c r="I12" s="4"/>
      <c r="J12" s="11">
        <v>60</v>
      </c>
      <c r="K12" s="7"/>
    </row>
    <row r="13" spans="2:11" s="2" customFormat="1" ht="24" customHeight="1" x14ac:dyDescent="0.2">
      <c r="B13" s="32" t="str">
        <f>'(02)'!B13</f>
        <v>26 Market Street Lutterworth</v>
      </c>
      <c r="C13" s="4">
        <f t="shared" si="1"/>
        <v>5</v>
      </c>
      <c r="D13" s="181">
        <f>'(02)'!F13</f>
        <v>41705.443055555559</v>
      </c>
      <c r="E13" s="182"/>
      <c r="F13" s="181">
        <v>41733.327777777777</v>
      </c>
      <c r="G13" s="182"/>
      <c r="H13" s="11">
        <f t="shared" si="0"/>
        <v>669</v>
      </c>
      <c r="I13" s="4"/>
      <c r="J13" s="11">
        <v>41</v>
      </c>
      <c r="K13" s="7"/>
    </row>
    <row r="14" spans="2:11" s="2" customFormat="1" ht="24" customHeight="1" x14ac:dyDescent="0.2">
      <c r="B14" s="32" t="str">
        <f>'(02)'!B14</f>
        <v>Homeside main street Theddingworth</v>
      </c>
      <c r="C14" s="4">
        <f t="shared" si="1"/>
        <v>6</v>
      </c>
      <c r="D14" s="181">
        <f>'(02)'!F14</f>
        <v>41705.430555555555</v>
      </c>
      <c r="E14" s="182"/>
      <c r="F14" s="181">
        <v>41733.365972222222</v>
      </c>
      <c r="G14" s="182"/>
      <c r="H14" s="11">
        <f t="shared" si="0"/>
        <v>670</v>
      </c>
      <c r="I14" s="4"/>
      <c r="J14" s="11">
        <v>38</v>
      </c>
      <c r="K14" s="7"/>
    </row>
    <row r="15" spans="2:11" s="2" customFormat="1" ht="24" customHeight="1" x14ac:dyDescent="0.2">
      <c r="B15" s="32" t="str">
        <f>'(02)'!B15</f>
        <v>17 Rugby road Lutterworth</v>
      </c>
      <c r="C15" s="4">
        <f t="shared" si="1"/>
        <v>7</v>
      </c>
      <c r="D15" s="181">
        <f>'(02)'!F15</f>
        <v>41705.434027777781</v>
      </c>
      <c r="E15" s="182"/>
      <c r="F15" s="181">
        <v>41733.344444444447</v>
      </c>
      <c r="G15" s="182"/>
      <c r="H15" s="11">
        <f t="shared" si="0"/>
        <v>670</v>
      </c>
      <c r="I15" s="4"/>
      <c r="J15" s="11">
        <v>39</v>
      </c>
      <c r="K15" s="7"/>
    </row>
    <row r="16" spans="2:11" s="2" customFormat="1" ht="24" customHeight="1" x14ac:dyDescent="0.2">
      <c r="B16" s="32" t="str">
        <f>'(02)'!B16</f>
        <v>Maxwell Way</v>
      </c>
      <c r="C16" s="4">
        <f t="shared" si="1"/>
        <v>8</v>
      </c>
      <c r="D16" s="181">
        <f>'(02)'!F16</f>
        <v>41705.459027777775</v>
      </c>
      <c r="E16" s="182"/>
      <c r="F16" s="181">
        <v>41733.315972222219</v>
      </c>
      <c r="G16" s="182"/>
      <c r="H16" s="11">
        <f t="shared" si="0"/>
        <v>669</v>
      </c>
      <c r="I16" s="4"/>
      <c r="J16" s="11">
        <v>39</v>
      </c>
      <c r="K16" s="7"/>
    </row>
    <row r="17" spans="2:11" s="2" customFormat="1" ht="24" customHeight="1" x14ac:dyDescent="0.2">
      <c r="B17" s="32" t="str">
        <f>'(02)'!B17</f>
        <v>77 leicester road</v>
      </c>
      <c r="C17" s="4">
        <f t="shared" si="1"/>
        <v>9</v>
      </c>
      <c r="D17" s="181">
        <f>'(02)'!F17</f>
        <v>41705.455555555556</v>
      </c>
      <c r="E17" s="182"/>
      <c r="F17" s="181">
        <v>41733.319444444445</v>
      </c>
      <c r="G17" s="182"/>
      <c r="H17" s="11">
        <f t="shared" si="0"/>
        <v>669</v>
      </c>
      <c r="I17" s="4"/>
      <c r="J17" s="11">
        <v>28</v>
      </c>
      <c r="K17" s="7"/>
    </row>
    <row r="18" spans="2:11" s="2" customFormat="1" ht="24" customHeight="1" x14ac:dyDescent="0.2">
      <c r="B18" s="32" t="str">
        <f>'(02)'!B18</f>
        <v>Day Nursery</v>
      </c>
      <c r="C18" s="4">
        <f t="shared" si="1"/>
        <v>10</v>
      </c>
      <c r="D18" s="181">
        <f>'(02)'!F18</f>
        <v>41705.454861111109</v>
      </c>
      <c r="E18" s="182"/>
      <c r="F18" s="181">
        <v>41733.322222222225</v>
      </c>
      <c r="G18" s="182"/>
      <c r="H18" s="11">
        <f t="shared" si="0"/>
        <v>669</v>
      </c>
      <c r="I18" s="4"/>
      <c r="J18" s="11">
        <v>50</v>
      </c>
      <c r="K18" s="7"/>
    </row>
    <row r="19" spans="2:11" s="2" customFormat="1" ht="24" customHeight="1" x14ac:dyDescent="0.2">
      <c r="B19" s="32" t="str">
        <f>'(02)'!B19</f>
        <v>A6 Kibworth</v>
      </c>
      <c r="C19" s="4">
        <f t="shared" si="1"/>
        <v>11</v>
      </c>
      <c r="D19" s="181">
        <f>'(02)'!F19</f>
        <v>41705.415277777778</v>
      </c>
      <c r="E19" s="182"/>
      <c r="F19" s="181">
        <v>41733.379861111112</v>
      </c>
      <c r="G19" s="182"/>
      <c r="H19" s="11">
        <f t="shared" si="0"/>
        <v>671</v>
      </c>
      <c r="I19" s="4"/>
      <c r="J19" s="11">
        <v>38</v>
      </c>
      <c r="K19" s="7"/>
    </row>
    <row r="20" spans="2:11" s="2" customFormat="1" ht="24" customHeight="1" x14ac:dyDescent="0.2">
      <c r="B20" s="32" t="str">
        <f>'(02)'!B20</f>
        <v>Rockingham Road</v>
      </c>
      <c r="C20" s="4">
        <f t="shared" si="1"/>
        <v>12</v>
      </c>
      <c r="D20" s="181">
        <f>'(02)'!F20</f>
        <v>41705.402777777781</v>
      </c>
      <c r="E20" s="182"/>
      <c r="F20" s="181">
        <v>41733.390972222223</v>
      </c>
      <c r="G20" s="182"/>
      <c r="H20" s="11">
        <f t="shared" si="0"/>
        <v>672</v>
      </c>
      <c r="I20" s="4"/>
      <c r="J20" s="11">
        <v>28</v>
      </c>
      <c r="K20" s="7"/>
    </row>
    <row r="21" spans="2:11" s="2" customFormat="1" ht="24" customHeight="1" x14ac:dyDescent="0.2">
      <c r="B21" s="32" t="str">
        <f>'(02)'!B21</f>
        <v>24 Rugby Road Lutterworth</v>
      </c>
      <c r="C21" s="4">
        <f t="shared" si="1"/>
        <v>13</v>
      </c>
      <c r="D21" s="181">
        <f>'(02)'!F21</f>
        <v>41705.43472222222</v>
      </c>
      <c r="E21" s="182"/>
      <c r="F21" s="181">
        <v>41733.345138888886</v>
      </c>
      <c r="G21" s="182"/>
      <c r="H21" s="11">
        <f t="shared" si="0"/>
        <v>670</v>
      </c>
      <c r="I21" s="4"/>
      <c r="J21" s="11">
        <v>57</v>
      </c>
      <c r="K21" s="7"/>
    </row>
    <row r="22" spans="2:11" s="2" customFormat="1" ht="24" customHeight="1" x14ac:dyDescent="0.2">
      <c r="B22" s="32" t="str">
        <f>'(02)'!B22</f>
        <v>Wistow Rd Kibworth</v>
      </c>
      <c r="C22" s="4">
        <f t="shared" si="1"/>
        <v>14</v>
      </c>
      <c r="D22" s="181">
        <f>'(02)'!F22</f>
        <v>41705.417361111111</v>
      </c>
      <c r="E22" s="182"/>
      <c r="F22" s="181">
        <v>41733.377083333333</v>
      </c>
      <c r="G22" s="182"/>
      <c r="H22" s="11">
        <f t="shared" si="0"/>
        <v>671</v>
      </c>
      <c r="I22" s="4"/>
      <c r="J22" s="11">
        <v>30</v>
      </c>
      <c r="K22" s="7"/>
    </row>
    <row r="23" spans="2:11" s="2" customFormat="1" ht="24" customHeight="1" x14ac:dyDescent="0.2">
      <c r="B23" s="32" t="str">
        <f>'(02)'!B23</f>
        <v>Walcote</v>
      </c>
      <c r="C23" s="4">
        <f t="shared" si="1"/>
        <v>15</v>
      </c>
      <c r="D23" s="181">
        <v>41705.464583333334</v>
      </c>
      <c r="E23" s="182"/>
      <c r="F23" s="181">
        <v>41733.354166666664</v>
      </c>
      <c r="G23" s="182"/>
      <c r="H23" s="11">
        <f t="shared" si="0"/>
        <v>669</v>
      </c>
      <c r="I23" s="4"/>
      <c r="J23" s="11">
        <v>35</v>
      </c>
      <c r="K23" s="7"/>
    </row>
    <row r="24" spans="2:11" s="2" customFormat="1" ht="24" customHeight="1" x14ac:dyDescent="0.2">
      <c r="B24" s="32" t="str">
        <f>'(02)'!B24</f>
        <v>The Square</v>
      </c>
      <c r="C24" s="4">
        <v>16</v>
      </c>
      <c r="D24" s="181">
        <f>'(02)'!F24</f>
        <v>41705.489583333336</v>
      </c>
      <c r="E24" s="182"/>
      <c r="F24" s="181">
        <v>41733.399305555555</v>
      </c>
      <c r="G24" s="182"/>
      <c r="H24" s="11">
        <f t="shared" si="0"/>
        <v>670</v>
      </c>
      <c r="I24" s="4"/>
      <c r="J24" s="11">
        <v>34</v>
      </c>
      <c r="K24" s="7"/>
    </row>
    <row r="25" spans="2:11" s="2" customFormat="1" ht="24" customHeight="1" x14ac:dyDescent="0.2">
      <c r="B25" s="32" t="str">
        <f>'(02)'!B25</f>
        <v>Jazz Hair</v>
      </c>
      <c r="C25" s="4">
        <v>17</v>
      </c>
      <c r="D25" s="181">
        <f>'(02)'!F25</f>
        <v>41705.436111111114</v>
      </c>
      <c r="E25" s="182"/>
      <c r="F25" s="181">
        <v>41733.34652777778</v>
      </c>
      <c r="G25" s="182"/>
      <c r="H25" s="11">
        <f t="shared" si="0"/>
        <v>670</v>
      </c>
      <c r="I25" s="4"/>
      <c r="J25" s="11">
        <v>55</v>
      </c>
      <c r="K25" s="7"/>
    </row>
    <row r="26" spans="2:11" s="2" customFormat="1" ht="24" customHeight="1" x14ac:dyDescent="0.2">
      <c r="B26" s="32" t="str">
        <f>'(02)'!B26</f>
        <v>Spencerdene main street theddingworth</v>
      </c>
      <c r="C26" s="4">
        <v>18</v>
      </c>
      <c r="D26" s="181">
        <f>'(02)'!F26</f>
        <v>41705.473611111112</v>
      </c>
      <c r="E26" s="182"/>
      <c r="F26" s="181">
        <v>41733.364583333336</v>
      </c>
      <c r="G26" s="182"/>
      <c r="H26" s="11">
        <f t="shared" si="0"/>
        <v>669</v>
      </c>
      <c r="I26" s="4"/>
      <c r="J26" s="11">
        <v>27</v>
      </c>
      <c r="K26" s="7"/>
    </row>
    <row r="27" spans="2:11" s="2" customFormat="1" x14ac:dyDescent="0.2">
      <c r="B27" s="191" t="s">
        <v>54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7"/>
    </row>
    <row r="30" spans="2:11" s="2" customFormat="1" ht="66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58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t="15" hidden="1" customHeight="1" x14ac:dyDescent="0.2"/>
  </sheetData>
  <mergeCells count="64">
    <mergeCell ref="F24:G24"/>
    <mergeCell ref="D24:E24"/>
    <mergeCell ref="B27:I27"/>
    <mergeCell ref="B28:I28"/>
    <mergeCell ref="D25:E25"/>
    <mergeCell ref="F25:G25"/>
    <mergeCell ref="D26:E26"/>
    <mergeCell ref="F26:G26"/>
    <mergeCell ref="B35:I35"/>
    <mergeCell ref="B36:I36"/>
    <mergeCell ref="B29:I29"/>
    <mergeCell ref="B30:I30"/>
    <mergeCell ref="E31:I32"/>
    <mergeCell ref="B32:D32"/>
    <mergeCell ref="B31:D31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B38:I38"/>
    <mergeCell ref="D9:E9"/>
    <mergeCell ref="F9:G9"/>
    <mergeCell ref="I6:I8"/>
    <mergeCell ref="D10:E10"/>
    <mergeCell ref="F10:G10"/>
    <mergeCell ref="D6:G6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J6:J7"/>
    <mergeCell ref="D7:E7"/>
    <mergeCell ref="F7:G7"/>
    <mergeCell ref="E5:F5"/>
    <mergeCell ref="G5:I5"/>
    <mergeCell ref="B1:I1"/>
    <mergeCell ref="B2:I2"/>
    <mergeCell ref="B37:I37"/>
    <mergeCell ref="B3:F3"/>
    <mergeCell ref="G3:I3"/>
    <mergeCell ref="B4:F4"/>
    <mergeCell ref="B6:B8"/>
    <mergeCell ref="C6:C8"/>
    <mergeCell ref="G4:I4"/>
    <mergeCell ref="H6:H8"/>
    <mergeCell ref="D11:E11"/>
    <mergeCell ref="B5:C5"/>
    <mergeCell ref="D16:E16"/>
    <mergeCell ref="F16:G16"/>
    <mergeCell ref="D17:E17"/>
    <mergeCell ref="F17:G17"/>
  </mergeCells>
  <phoneticPr fontId="2" type="noConversion"/>
  <hyperlinks>
    <hyperlink ref="C11" r:id="rId1" display="g.rees@harborough.gov.uk"/>
  </hyperlinks>
  <pageMargins left="0.74803149606299213" right="0.74803149606299213" top="0.51181102362204722" bottom="0.51181102362204722" header="0.51181102362204722" footer="0.51181102362204722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68"/>
  <sheetViews>
    <sheetView topLeftCell="A13" workbookViewId="0">
      <selection activeCell="J27" sqref="J27"/>
    </sheetView>
  </sheetViews>
  <sheetFormatPr defaultColWidth="0" defaultRowHeight="15" customHeight="1" zeroHeight="1" x14ac:dyDescent="0.2"/>
  <cols>
    <col min="1" max="1" width="9.14062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5.1406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/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tr">
        <f>'(03)'!B9</f>
        <v>6 The Terrace Rugby Road</v>
      </c>
      <c r="C9" s="4">
        <v>1</v>
      </c>
      <c r="D9" s="181">
        <f>'(03)'!F9</f>
        <v>41733.347222222219</v>
      </c>
      <c r="E9" s="182"/>
      <c r="F9" s="181">
        <v>41761.510416666664</v>
      </c>
      <c r="G9" s="182"/>
      <c r="H9" s="11">
        <f t="shared" ref="H9:H26" si="0">ROUND(($F9-$D9)*24,0)</f>
        <v>676</v>
      </c>
      <c r="I9" s="4"/>
      <c r="J9" s="11">
        <v>34</v>
      </c>
      <c r="K9" s="7"/>
    </row>
    <row r="10" spans="2:11" s="2" customFormat="1" ht="24" customHeight="1" x14ac:dyDescent="0.2">
      <c r="B10" s="32" t="str">
        <f>'(03)'!B10</f>
        <v>Lut. Service Shop</v>
      </c>
      <c r="C10" s="4">
        <f>C9+1</f>
        <v>2</v>
      </c>
      <c r="D10" s="181">
        <f>'(03)'!F10</f>
        <v>41733.326388888891</v>
      </c>
      <c r="E10" s="182"/>
      <c r="F10" s="181">
        <v>41761.51666666667</v>
      </c>
      <c r="G10" s="182"/>
      <c r="H10" s="11">
        <f t="shared" si="0"/>
        <v>677</v>
      </c>
      <c r="I10" s="4"/>
      <c r="J10" s="11">
        <v>47</v>
      </c>
      <c r="K10" s="7"/>
    </row>
    <row r="11" spans="2:11" s="2" customFormat="1" ht="24" customHeight="1" x14ac:dyDescent="0.2">
      <c r="B11" s="32" t="str">
        <f>'(03)'!B11</f>
        <v>Brooklands (Home)</v>
      </c>
      <c r="C11" s="4">
        <f t="shared" ref="C11:C25" si="1">C10+1</f>
        <v>3</v>
      </c>
      <c r="D11" s="181">
        <f>'(03)'!F11</f>
        <v>41733.393750000003</v>
      </c>
      <c r="E11" s="182"/>
      <c r="F11" s="181">
        <v>41761.552083333336</v>
      </c>
      <c r="G11" s="182"/>
      <c r="H11" s="11">
        <f t="shared" si="0"/>
        <v>676</v>
      </c>
      <c r="I11" s="4"/>
      <c r="J11" s="11">
        <v>17</v>
      </c>
      <c r="K11" s="7"/>
    </row>
    <row r="12" spans="2:11" s="2" customFormat="1" ht="24" customHeight="1" x14ac:dyDescent="0.2">
      <c r="B12" s="32" t="str">
        <f>'(03)'!B12</f>
        <v>regent court</v>
      </c>
      <c r="C12" s="4">
        <f t="shared" si="1"/>
        <v>4</v>
      </c>
      <c r="D12" s="181">
        <f>'(03)'!F12</f>
        <v>41733.345833333333</v>
      </c>
      <c r="E12" s="182"/>
      <c r="F12" s="181">
        <v>41761.507638888892</v>
      </c>
      <c r="G12" s="182"/>
      <c r="H12" s="11">
        <f t="shared" si="0"/>
        <v>676</v>
      </c>
      <c r="I12" s="4"/>
      <c r="J12" s="11">
        <v>46</v>
      </c>
      <c r="K12" s="7"/>
    </row>
    <row r="13" spans="2:11" s="2" customFormat="1" ht="24" customHeight="1" x14ac:dyDescent="0.2">
      <c r="B13" s="32" t="str">
        <f>'(03)'!B13</f>
        <v>26 Market Street Lutterworth</v>
      </c>
      <c r="C13" s="4">
        <f t="shared" si="1"/>
        <v>5</v>
      </c>
      <c r="D13" s="181">
        <f>'(03)'!F13</f>
        <v>41733.327777777777</v>
      </c>
      <c r="E13" s="182"/>
      <c r="F13" s="181">
        <v>41761.517361111109</v>
      </c>
      <c r="G13" s="182"/>
      <c r="H13" s="11">
        <f t="shared" si="0"/>
        <v>677</v>
      </c>
      <c r="I13" s="4"/>
      <c r="J13" s="11">
        <v>43</v>
      </c>
      <c r="K13" s="7"/>
    </row>
    <row r="14" spans="2:11" s="2" customFormat="1" ht="24" customHeight="1" x14ac:dyDescent="0.2">
      <c r="B14" s="32" t="str">
        <f>'(03)'!B14</f>
        <v>Homeside main street Theddingworth</v>
      </c>
      <c r="C14" s="4">
        <f t="shared" si="1"/>
        <v>6</v>
      </c>
      <c r="D14" s="181">
        <f>'(03)'!F14</f>
        <v>41733.365972222222</v>
      </c>
      <c r="E14" s="182"/>
      <c r="F14" s="181">
        <v>41761.543749999997</v>
      </c>
      <c r="G14" s="182"/>
      <c r="H14" s="11">
        <f t="shared" si="0"/>
        <v>676</v>
      </c>
      <c r="I14" s="4"/>
      <c r="J14" s="11">
        <v>34</v>
      </c>
      <c r="K14" s="7"/>
    </row>
    <row r="15" spans="2:11" s="2" customFormat="1" ht="24" customHeight="1" x14ac:dyDescent="0.2">
      <c r="B15" s="32" t="str">
        <f>'(03)'!B15</f>
        <v>17 Rugby road Lutterworth</v>
      </c>
      <c r="C15" s="4">
        <f t="shared" si="1"/>
        <v>7</v>
      </c>
      <c r="D15" s="181">
        <f>'(03)'!F15</f>
        <v>41733.344444444447</v>
      </c>
      <c r="E15" s="182"/>
      <c r="F15" s="181">
        <v>41761.504861111112</v>
      </c>
      <c r="G15" s="182"/>
      <c r="H15" s="11">
        <f t="shared" si="0"/>
        <v>676</v>
      </c>
      <c r="I15" s="4"/>
      <c r="J15" s="11">
        <v>39</v>
      </c>
      <c r="K15" s="7"/>
    </row>
    <row r="16" spans="2:11" s="2" customFormat="1" ht="24" customHeight="1" x14ac:dyDescent="0.2">
      <c r="B16" s="32" t="str">
        <f>'(03)'!B16</f>
        <v>Maxwell Way</v>
      </c>
      <c r="C16" s="4">
        <f t="shared" si="1"/>
        <v>8</v>
      </c>
      <c r="D16" s="181">
        <f>'(03)'!F16</f>
        <v>41733.315972222219</v>
      </c>
      <c r="E16" s="182"/>
      <c r="F16" s="181">
        <v>41761.529166666667</v>
      </c>
      <c r="G16" s="182"/>
      <c r="H16" s="11">
        <f t="shared" si="0"/>
        <v>677</v>
      </c>
      <c r="I16" s="4"/>
      <c r="J16" s="11">
        <v>22</v>
      </c>
      <c r="K16" s="7"/>
    </row>
    <row r="17" spans="2:11" s="2" customFormat="1" ht="24" customHeight="1" x14ac:dyDescent="0.2">
      <c r="B17" s="32" t="str">
        <f>'(03)'!B17</f>
        <v>77 leicester road</v>
      </c>
      <c r="C17" s="4">
        <f t="shared" si="1"/>
        <v>9</v>
      </c>
      <c r="D17" s="181">
        <f>'(03)'!F17</f>
        <v>41733.319444444445</v>
      </c>
      <c r="E17" s="182"/>
      <c r="F17" s="181">
        <v>41761.527083333334</v>
      </c>
      <c r="G17" s="182"/>
      <c r="H17" s="11">
        <f t="shared" si="0"/>
        <v>677</v>
      </c>
      <c r="I17" s="4"/>
      <c r="J17" s="11">
        <v>24</v>
      </c>
      <c r="K17" s="7"/>
    </row>
    <row r="18" spans="2:11" s="2" customFormat="1" ht="24" customHeight="1" x14ac:dyDescent="0.2">
      <c r="B18" s="32" t="str">
        <f>'(03)'!B18</f>
        <v>Day Nursery</v>
      </c>
      <c r="C18" s="4">
        <f t="shared" si="1"/>
        <v>10</v>
      </c>
      <c r="D18" s="181">
        <f>'(03)'!F18</f>
        <v>41733.322222222225</v>
      </c>
      <c r="E18" s="182"/>
      <c r="F18" s="181">
        <v>41761.524305555555</v>
      </c>
      <c r="G18" s="182"/>
      <c r="H18" s="11">
        <f t="shared" si="0"/>
        <v>677</v>
      </c>
      <c r="I18" s="4"/>
      <c r="J18" s="11">
        <v>40</v>
      </c>
      <c r="K18" s="7"/>
    </row>
    <row r="19" spans="2:11" s="2" customFormat="1" ht="24" customHeight="1" x14ac:dyDescent="0.2">
      <c r="B19" s="32" t="str">
        <f>'(03)'!B19</f>
        <v>A6 Kibworth</v>
      </c>
      <c r="C19" s="4">
        <f t="shared" si="1"/>
        <v>11</v>
      </c>
      <c r="D19" s="181">
        <f>'(03)'!F19</f>
        <v>41733.379861111112</v>
      </c>
      <c r="E19" s="182"/>
      <c r="F19" s="181">
        <v>41761.486111111109</v>
      </c>
      <c r="G19" s="182"/>
      <c r="H19" s="11">
        <f t="shared" si="0"/>
        <v>675</v>
      </c>
      <c r="I19" s="4"/>
      <c r="J19" s="11">
        <v>25</v>
      </c>
      <c r="K19" s="7"/>
    </row>
    <row r="20" spans="2:11" s="2" customFormat="1" ht="24" customHeight="1" x14ac:dyDescent="0.2">
      <c r="B20" s="32" t="str">
        <f>'(03)'!B20</f>
        <v>Rockingham Road</v>
      </c>
      <c r="C20" s="4">
        <f t="shared" si="1"/>
        <v>12</v>
      </c>
      <c r="D20" s="181">
        <f>'(03)'!F20</f>
        <v>41733.390972222223</v>
      </c>
      <c r="E20" s="182"/>
      <c r="F20" s="181">
        <v>41761.479166666664</v>
      </c>
      <c r="G20" s="182"/>
      <c r="H20" s="11">
        <f t="shared" si="0"/>
        <v>674</v>
      </c>
      <c r="I20" s="4"/>
      <c r="J20" s="11">
        <v>51</v>
      </c>
      <c r="K20" s="7"/>
    </row>
    <row r="21" spans="2:11" s="2" customFormat="1" ht="24" customHeight="1" x14ac:dyDescent="0.2">
      <c r="B21" s="32" t="str">
        <f>'(03)'!B21</f>
        <v>24 Rugby Road Lutterworth</v>
      </c>
      <c r="C21" s="4">
        <f t="shared" si="1"/>
        <v>13</v>
      </c>
      <c r="D21" s="181">
        <f>'(03)'!F21</f>
        <v>41733.345138888886</v>
      </c>
      <c r="E21" s="182"/>
      <c r="F21" s="181">
        <v>41761.506944444445</v>
      </c>
      <c r="G21" s="182"/>
      <c r="H21" s="11">
        <f t="shared" si="0"/>
        <v>676</v>
      </c>
      <c r="I21" s="4"/>
      <c r="J21" s="11">
        <v>21</v>
      </c>
      <c r="K21" s="7"/>
    </row>
    <row r="22" spans="2:11" s="2" customFormat="1" ht="24" customHeight="1" x14ac:dyDescent="0.2">
      <c r="B22" s="32" t="str">
        <f>'(03)'!B22</f>
        <v>Wistow Rd Kibworth</v>
      </c>
      <c r="C22" s="4">
        <f t="shared" si="1"/>
        <v>14</v>
      </c>
      <c r="D22" s="181">
        <f>'(03)'!F22</f>
        <v>41733.377083333333</v>
      </c>
      <c r="E22" s="182"/>
      <c r="F22" s="181">
        <v>41761.489583333336</v>
      </c>
      <c r="G22" s="182"/>
      <c r="H22" s="11">
        <f t="shared" si="0"/>
        <v>675</v>
      </c>
      <c r="I22" s="4"/>
      <c r="J22" s="11">
        <v>25</v>
      </c>
      <c r="K22" s="7"/>
    </row>
    <row r="23" spans="2:11" s="2" customFormat="1" ht="24" customHeight="1" x14ac:dyDescent="0.2">
      <c r="B23" s="32" t="str">
        <f>'(03)'!B23</f>
        <v>Walcote</v>
      </c>
      <c r="C23" s="4">
        <f t="shared" si="1"/>
        <v>15</v>
      </c>
      <c r="D23" s="181">
        <f>'(03)'!F23</f>
        <v>41733.354166666664</v>
      </c>
      <c r="E23" s="182"/>
      <c r="F23" s="181">
        <v>41761.534722222219</v>
      </c>
      <c r="G23" s="182"/>
      <c r="H23" s="11">
        <f t="shared" si="0"/>
        <v>676</v>
      </c>
      <c r="I23" s="4"/>
      <c r="J23" s="11">
        <v>24</v>
      </c>
      <c r="K23" s="7"/>
    </row>
    <row r="24" spans="2:11" s="2" customFormat="1" ht="24" customHeight="1" x14ac:dyDescent="0.2">
      <c r="B24" s="32" t="str">
        <f>'(03)'!B24</f>
        <v>The Square</v>
      </c>
      <c r="C24" s="4">
        <f t="shared" si="1"/>
        <v>16</v>
      </c>
      <c r="D24" s="181">
        <f>'(03)'!F24</f>
        <v>41733.399305555555</v>
      </c>
      <c r="E24" s="182"/>
      <c r="F24" s="181">
        <v>41765.722222222219</v>
      </c>
      <c r="G24" s="182"/>
      <c r="H24" s="11">
        <f t="shared" si="0"/>
        <v>776</v>
      </c>
      <c r="I24" s="4"/>
      <c r="J24" s="11">
        <v>29</v>
      </c>
      <c r="K24" s="7"/>
    </row>
    <row r="25" spans="2:11" s="2" customFormat="1" ht="24" customHeight="1" x14ac:dyDescent="0.2">
      <c r="B25" s="32" t="str">
        <f>'(03)'!B25</f>
        <v>Jazz Hair</v>
      </c>
      <c r="C25" s="4">
        <f t="shared" si="1"/>
        <v>17</v>
      </c>
      <c r="D25" s="181">
        <f>'(03)'!F25</f>
        <v>41733.34652777778</v>
      </c>
      <c r="E25" s="182"/>
      <c r="F25" s="181">
        <v>41761.509027777778</v>
      </c>
      <c r="G25" s="182"/>
      <c r="H25" s="11">
        <f t="shared" si="0"/>
        <v>676</v>
      </c>
      <c r="I25" s="4"/>
      <c r="J25" s="11">
        <v>53</v>
      </c>
      <c r="K25" s="7"/>
    </row>
    <row r="26" spans="2:11" s="2" customFormat="1" ht="24" customHeight="1" x14ac:dyDescent="0.2">
      <c r="B26" s="32" t="str">
        <f>'(03)'!B26</f>
        <v>Spencerdene main street theddingworth</v>
      </c>
      <c r="C26" s="4">
        <f>C25+1</f>
        <v>18</v>
      </c>
      <c r="D26" s="181">
        <f>'(03)'!F26</f>
        <v>41733.364583333336</v>
      </c>
      <c r="E26" s="182"/>
      <c r="F26" s="181">
        <v>41761.543055555558</v>
      </c>
      <c r="G26" s="182"/>
      <c r="H26" s="11">
        <f t="shared" si="0"/>
        <v>676</v>
      </c>
      <c r="I26" s="4"/>
      <c r="J26" s="11">
        <v>28</v>
      </c>
      <c r="K26" s="7"/>
    </row>
    <row r="27" spans="2:11" s="2" customFormat="1" x14ac:dyDescent="0.2">
      <c r="B27" s="191" t="s">
        <v>98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7"/>
    </row>
    <row r="30" spans="2:11" s="2" customFormat="1" ht="76.5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110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</sheetData>
  <mergeCells count="64">
    <mergeCell ref="F14:G14"/>
    <mergeCell ref="F15:G15"/>
    <mergeCell ref="D19:E19"/>
    <mergeCell ref="D15:E15"/>
    <mergeCell ref="D16:E16"/>
    <mergeCell ref="D17:E17"/>
    <mergeCell ref="F17:G17"/>
    <mergeCell ref="F18:G18"/>
    <mergeCell ref="D18:E18"/>
    <mergeCell ref="D14:E14"/>
    <mergeCell ref="D26:E26"/>
    <mergeCell ref="F26:G26"/>
    <mergeCell ref="J6:J7"/>
    <mergeCell ref="B37:I37"/>
    <mergeCell ref="B38:I38"/>
    <mergeCell ref="B27:I27"/>
    <mergeCell ref="B28:I28"/>
    <mergeCell ref="B31:D31"/>
    <mergeCell ref="B32:D32"/>
    <mergeCell ref="B29:I29"/>
    <mergeCell ref="B30:I30"/>
    <mergeCell ref="E31:I32"/>
    <mergeCell ref="B35:I35"/>
    <mergeCell ref="B36:I36"/>
    <mergeCell ref="F19:G19"/>
    <mergeCell ref="F16:G16"/>
    <mergeCell ref="B1:I1"/>
    <mergeCell ref="B2:I2"/>
    <mergeCell ref="G3:I3"/>
    <mergeCell ref="G4:I4"/>
    <mergeCell ref="B3:F3"/>
    <mergeCell ref="B4:F4"/>
    <mergeCell ref="B5:C5"/>
    <mergeCell ref="E5:F5"/>
    <mergeCell ref="G5:I5"/>
    <mergeCell ref="C6:C8"/>
    <mergeCell ref="I6:I8"/>
    <mergeCell ref="D6:G6"/>
    <mergeCell ref="H6:H8"/>
    <mergeCell ref="B6:B8"/>
    <mergeCell ref="D7:E7"/>
    <mergeCell ref="F7:G7"/>
    <mergeCell ref="D13:E13"/>
    <mergeCell ref="F9:G9"/>
    <mergeCell ref="F10:G10"/>
    <mergeCell ref="F11:G11"/>
    <mergeCell ref="F12:G12"/>
    <mergeCell ref="F13:G13"/>
    <mergeCell ref="D9:E9"/>
    <mergeCell ref="D10:E10"/>
    <mergeCell ref="D11:E11"/>
    <mergeCell ref="D12:E12"/>
    <mergeCell ref="D24:E24"/>
    <mergeCell ref="D25:E25"/>
    <mergeCell ref="D20:E20"/>
    <mergeCell ref="D21:E21"/>
    <mergeCell ref="D22:E22"/>
    <mergeCell ref="D23:E23"/>
    <mergeCell ref="F24:G24"/>
    <mergeCell ref="F25:G25"/>
    <mergeCell ref="F20:G20"/>
    <mergeCell ref="F21:G21"/>
    <mergeCell ref="F22:G22"/>
    <mergeCell ref="F23:G23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68"/>
  <sheetViews>
    <sheetView topLeftCell="A5" workbookViewId="0">
      <selection activeCell="J27" sqref="J27"/>
    </sheetView>
  </sheetViews>
  <sheetFormatPr defaultColWidth="0" defaultRowHeight="15" customHeight="1" zeroHeight="1" x14ac:dyDescent="0.2"/>
  <cols>
    <col min="1" max="1" width="9.14062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5.1406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/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tr">
        <f>'(04)'!B9</f>
        <v>6 The Terrace Rugby Road</v>
      </c>
      <c r="C9" s="4">
        <v>1</v>
      </c>
      <c r="D9" s="181">
        <f>'(04)'!F9</f>
        <v>41761.510416666664</v>
      </c>
      <c r="E9" s="182"/>
      <c r="F9" s="181">
        <v>41787.329861111109</v>
      </c>
      <c r="G9" s="182"/>
      <c r="H9" s="11">
        <f t="shared" ref="H9:H26" si="0">ROUND(($F9-$D9)*24,0)</f>
        <v>620</v>
      </c>
      <c r="I9" s="4"/>
      <c r="J9" s="11">
        <v>36</v>
      </c>
      <c r="K9" s="7"/>
    </row>
    <row r="10" spans="2:11" s="2" customFormat="1" ht="24" customHeight="1" x14ac:dyDescent="0.2">
      <c r="B10" s="32" t="str">
        <f>'(04)'!B10</f>
        <v>Lut. Service Shop</v>
      </c>
      <c r="C10" s="4">
        <f>C9+1</f>
        <v>2</v>
      </c>
      <c r="D10" s="181">
        <f>'(04)'!F10</f>
        <v>41761.51666666667</v>
      </c>
      <c r="E10" s="182"/>
      <c r="F10" s="181">
        <v>41787.336805555555</v>
      </c>
      <c r="G10" s="182"/>
      <c r="H10" s="11">
        <f t="shared" si="0"/>
        <v>620</v>
      </c>
      <c r="I10" s="4"/>
      <c r="J10" s="11">
        <v>60</v>
      </c>
      <c r="K10" s="7"/>
    </row>
    <row r="11" spans="2:11" s="2" customFormat="1" ht="24" customHeight="1" x14ac:dyDescent="0.2">
      <c r="B11" s="32" t="str">
        <f>'(04)'!B11</f>
        <v>Brooklands (Home)</v>
      </c>
      <c r="C11" s="4">
        <f t="shared" ref="C11:C25" si="1">C10+1</f>
        <v>3</v>
      </c>
      <c r="D11" s="181">
        <f>'(04)'!F11</f>
        <v>41761.552083333336</v>
      </c>
      <c r="E11" s="182"/>
      <c r="F11" s="181" t="s">
        <v>130</v>
      </c>
      <c r="G11" s="182"/>
      <c r="H11" s="11" t="e">
        <f t="shared" si="0"/>
        <v>#VALUE!</v>
      </c>
      <c r="I11" s="4"/>
      <c r="J11" s="11"/>
      <c r="K11" s="7"/>
    </row>
    <row r="12" spans="2:11" s="2" customFormat="1" ht="24" customHeight="1" x14ac:dyDescent="0.2">
      <c r="B12" s="32" t="str">
        <f>'(04)'!B12</f>
        <v>regent court</v>
      </c>
      <c r="C12" s="4">
        <f t="shared" si="1"/>
        <v>4</v>
      </c>
      <c r="D12" s="181">
        <f>'(04)'!F12</f>
        <v>41761.507638888892</v>
      </c>
      <c r="E12" s="182"/>
      <c r="F12" s="181">
        <v>41787.327777777777</v>
      </c>
      <c r="G12" s="182"/>
      <c r="H12" s="11">
        <f t="shared" si="0"/>
        <v>620</v>
      </c>
      <c r="I12" s="4"/>
      <c r="J12" s="11">
        <v>42</v>
      </c>
      <c r="K12" s="7"/>
    </row>
    <row r="13" spans="2:11" s="2" customFormat="1" ht="24" customHeight="1" x14ac:dyDescent="0.2">
      <c r="B13" s="32" t="str">
        <f>'(04)'!B13</f>
        <v>26 Market Street Lutterworth</v>
      </c>
      <c r="C13" s="4">
        <f t="shared" si="1"/>
        <v>5</v>
      </c>
      <c r="D13" s="181">
        <f>'(04)'!F13</f>
        <v>41761.517361111109</v>
      </c>
      <c r="E13" s="182"/>
      <c r="F13" s="181">
        <v>41787.338888888888</v>
      </c>
      <c r="G13" s="182"/>
      <c r="H13" s="11">
        <f t="shared" si="0"/>
        <v>620</v>
      </c>
      <c r="I13" s="4"/>
      <c r="J13" s="11">
        <v>42</v>
      </c>
      <c r="K13" s="7"/>
    </row>
    <row r="14" spans="2:11" s="2" customFormat="1" ht="24" customHeight="1" x14ac:dyDescent="0.2">
      <c r="B14" s="32" t="str">
        <f>'(04)'!B14</f>
        <v>Homeside main street Theddingworth</v>
      </c>
      <c r="C14" s="4">
        <f t="shared" si="1"/>
        <v>6</v>
      </c>
      <c r="D14" s="181">
        <f>'(04)'!F14</f>
        <v>41761.543749999997</v>
      </c>
      <c r="E14" s="182"/>
      <c r="F14" s="181">
        <v>41787.362500000003</v>
      </c>
      <c r="G14" s="182"/>
      <c r="H14" s="11">
        <f t="shared" si="0"/>
        <v>620</v>
      </c>
      <c r="I14" s="4"/>
      <c r="J14" s="11">
        <v>35</v>
      </c>
      <c r="K14" s="7"/>
    </row>
    <row r="15" spans="2:11" s="2" customFormat="1" ht="24" customHeight="1" x14ac:dyDescent="0.2">
      <c r="B15" s="32" t="str">
        <f>'(04)'!B15</f>
        <v>17 Rugby road Lutterworth</v>
      </c>
      <c r="C15" s="4">
        <f t="shared" si="1"/>
        <v>7</v>
      </c>
      <c r="D15" s="181">
        <f>'(04)'!F15</f>
        <v>41761.504861111112</v>
      </c>
      <c r="E15" s="182"/>
      <c r="F15" s="181">
        <v>41787.325694444444</v>
      </c>
      <c r="G15" s="182"/>
      <c r="H15" s="11">
        <f t="shared" si="0"/>
        <v>620</v>
      </c>
      <c r="I15" s="4"/>
      <c r="J15" s="11">
        <v>43</v>
      </c>
      <c r="K15" s="7"/>
    </row>
    <row r="16" spans="2:11" s="2" customFormat="1" ht="24" customHeight="1" x14ac:dyDescent="0.2">
      <c r="B16" s="32" t="str">
        <f>'(04)'!B16</f>
        <v>Maxwell Way</v>
      </c>
      <c r="C16" s="4">
        <f t="shared" si="1"/>
        <v>8</v>
      </c>
      <c r="D16" s="181">
        <f>'(04)'!F16</f>
        <v>41761.529166666667</v>
      </c>
      <c r="E16" s="182"/>
      <c r="F16" s="181">
        <v>41787.347222222219</v>
      </c>
      <c r="G16" s="182"/>
      <c r="H16" s="11">
        <f t="shared" si="0"/>
        <v>620</v>
      </c>
      <c r="I16" s="4"/>
      <c r="J16" s="11">
        <v>27</v>
      </c>
      <c r="K16" s="7"/>
    </row>
    <row r="17" spans="2:11" s="2" customFormat="1" ht="24" customHeight="1" x14ac:dyDescent="0.2">
      <c r="B17" s="32" t="str">
        <f>'(04)'!B17</f>
        <v>77 leicester road</v>
      </c>
      <c r="C17" s="4">
        <f t="shared" si="1"/>
        <v>9</v>
      </c>
      <c r="D17" s="181">
        <f>'(04)'!F17</f>
        <v>41761.527083333334</v>
      </c>
      <c r="E17" s="182"/>
      <c r="F17" s="181">
        <v>41787.345138888886</v>
      </c>
      <c r="G17" s="182"/>
      <c r="H17" s="11">
        <f t="shared" si="0"/>
        <v>620</v>
      </c>
      <c r="I17" s="4"/>
      <c r="J17" s="11">
        <v>25</v>
      </c>
      <c r="K17" s="7"/>
    </row>
    <row r="18" spans="2:11" s="2" customFormat="1" ht="24" customHeight="1" x14ac:dyDescent="0.2">
      <c r="B18" s="32" t="str">
        <f>'(04)'!B18</f>
        <v>Day Nursery</v>
      </c>
      <c r="C18" s="4">
        <f t="shared" si="1"/>
        <v>10</v>
      </c>
      <c r="D18" s="181">
        <f>'(04)'!F18</f>
        <v>41761.524305555555</v>
      </c>
      <c r="E18" s="182"/>
      <c r="F18" s="181">
        <v>41787.343055555553</v>
      </c>
      <c r="G18" s="182"/>
      <c r="H18" s="11">
        <f t="shared" si="0"/>
        <v>620</v>
      </c>
      <c r="I18" s="4"/>
      <c r="J18" s="11">
        <v>47</v>
      </c>
      <c r="K18" s="7"/>
    </row>
    <row r="19" spans="2:11" s="2" customFormat="1" ht="24" customHeight="1" x14ac:dyDescent="0.2">
      <c r="B19" s="32" t="str">
        <f>'(04)'!B19</f>
        <v>A6 Kibworth</v>
      </c>
      <c r="C19" s="4">
        <f t="shared" si="1"/>
        <v>11</v>
      </c>
      <c r="D19" s="181">
        <f>'(04)'!F19</f>
        <v>41761.486111111109</v>
      </c>
      <c r="E19" s="182"/>
      <c r="F19" s="181">
        <v>41787.376388888886</v>
      </c>
      <c r="G19" s="182"/>
      <c r="H19" s="11">
        <f t="shared" si="0"/>
        <v>621</v>
      </c>
      <c r="I19" s="4"/>
      <c r="J19" s="11">
        <v>35</v>
      </c>
      <c r="K19" s="7"/>
    </row>
    <row r="20" spans="2:11" s="2" customFormat="1" ht="24" customHeight="1" x14ac:dyDescent="0.2">
      <c r="B20" s="32" t="str">
        <f>'(04)'!B20</f>
        <v>Rockingham Road</v>
      </c>
      <c r="C20" s="4">
        <f t="shared" si="1"/>
        <v>12</v>
      </c>
      <c r="D20" s="181">
        <f>'(04)'!F20</f>
        <v>41761.479166666664</v>
      </c>
      <c r="E20" s="182"/>
      <c r="F20" s="181">
        <v>41787.385416666664</v>
      </c>
      <c r="G20" s="182"/>
      <c r="H20" s="11">
        <f t="shared" si="0"/>
        <v>622</v>
      </c>
      <c r="I20" s="4"/>
      <c r="J20" s="11">
        <v>28</v>
      </c>
      <c r="K20" s="7"/>
    </row>
    <row r="21" spans="2:11" s="2" customFormat="1" ht="24" customHeight="1" x14ac:dyDescent="0.2">
      <c r="B21" s="32" t="str">
        <f>'(04)'!B21</f>
        <v>24 Rugby Road Lutterworth</v>
      </c>
      <c r="C21" s="4">
        <f t="shared" si="1"/>
        <v>13</v>
      </c>
      <c r="D21" s="181">
        <f>'(04)'!F21</f>
        <v>41761.506944444445</v>
      </c>
      <c r="E21" s="182"/>
      <c r="F21" s="181">
        <v>41787.326388888891</v>
      </c>
      <c r="G21" s="182"/>
      <c r="H21" s="11">
        <f t="shared" si="0"/>
        <v>620</v>
      </c>
      <c r="I21" s="4"/>
      <c r="J21" s="11">
        <v>55</v>
      </c>
      <c r="K21" s="7"/>
    </row>
    <row r="22" spans="2:11" s="2" customFormat="1" ht="24" customHeight="1" x14ac:dyDescent="0.2">
      <c r="B22" s="32" t="str">
        <f>'(04)'!B22</f>
        <v>Wistow Rd Kibworth</v>
      </c>
      <c r="C22" s="4">
        <f t="shared" si="1"/>
        <v>14</v>
      </c>
      <c r="D22" s="181">
        <f>'(04)'!F22</f>
        <v>41761.489583333336</v>
      </c>
      <c r="E22" s="182"/>
      <c r="F22" s="181">
        <v>41787.375</v>
      </c>
      <c r="G22" s="182"/>
      <c r="H22" s="11">
        <f t="shared" si="0"/>
        <v>621</v>
      </c>
      <c r="I22" s="4"/>
      <c r="J22" s="11">
        <v>25</v>
      </c>
      <c r="K22" s="7"/>
    </row>
    <row r="23" spans="2:11" s="2" customFormat="1" ht="24" customHeight="1" x14ac:dyDescent="0.2">
      <c r="B23" s="32" t="str">
        <f>'(04)'!B23</f>
        <v>Walcote</v>
      </c>
      <c r="C23" s="4">
        <f t="shared" si="1"/>
        <v>15</v>
      </c>
      <c r="D23" s="181">
        <f>'(04)'!F23</f>
        <v>41761.534722222219</v>
      </c>
      <c r="E23" s="182"/>
      <c r="F23" s="181">
        <v>41787.353472222225</v>
      </c>
      <c r="G23" s="182"/>
      <c r="H23" s="11">
        <f t="shared" si="0"/>
        <v>620</v>
      </c>
      <c r="I23" s="4"/>
      <c r="J23" s="11">
        <v>28</v>
      </c>
      <c r="K23" s="7"/>
    </row>
    <row r="24" spans="2:11" s="2" customFormat="1" ht="24" customHeight="1" x14ac:dyDescent="0.2">
      <c r="B24" s="32" t="str">
        <f>'(04)'!B24</f>
        <v>The Square</v>
      </c>
      <c r="C24" s="4">
        <f t="shared" si="1"/>
        <v>16</v>
      </c>
      <c r="D24" s="181">
        <f>'(04)'!F24</f>
        <v>41765.722222222219</v>
      </c>
      <c r="E24" s="182"/>
      <c r="F24" s="181" t="s">
        <v>130</v>
      </c>
      <c r="G24" s="182"/>
      <c r="H24" s="11" t="e">
        <f t="shared" si="0"/>
        <v>#VALUE!</v>
      </c>
      <c r="I24" s="4"/>
      <c r="J24" s="11"/>
      <c r="K24" s="7"/>
    </row>
    <row r="25" spans="2:11" s="2" customFormat="1" ht="24" customHeight="1" x14ac:dyDescent="0.2">
      <c r="B25" s="32" t="str">
        <f>'(04)'!B25</f>
        <v>Jazz Hair</v>
      </c>
      <c r="C25" s="4">
        <f t="shared" si="1"/>
        <v>17</v>
      </c>
      <c r="D25" s="181">
        <f>'(04)'!F25</f>
        <v>41761.509027777778</v>
      </c>
      <c r="E25" s="182"/>
      <c r="F25" s="181">
        <v>41787.32916666667</v>
      </c>
      <c r="G25" s="182"/>
      <c r="H25" s="11">
        <f t="shared" si="0"/>
        <v>620</v>
      </c>
      <c r="I25" s="4"/>
      <c r="J25" s="11">
        <v>49</v>
      </c>
      <c r="K25" s="7"/>
    </row>
    <row r="26" spans="2:11" s="2" customFormat="1" ht="24" customHeight="1" x14ac:dyDescent="0.2">
      <c r="B26" s="32" t="str">
        <f>'(04)'!B26</f>
        <v>Spencerdene main street theddingworth</v>
      </c>
      <c r="C26" s="4">
        <f>C25+1</f>
        <v>18</v>
      </c>
      <c r="D26" s="181">
        <f>'(04)'!F26</f>
        <v>41761.543055555558</v>
      </c>
      <c r="E26" s="182"/>
      <c r="F26" s="181">
        <v>41787.363888888889</v>
      </c>
      <c r="G26" s="182"/>
      <c r="H26" s="11">
        <f t="shared" si="0"/>
        <v>620</v>
      </c>
      <c r="I26" s="4"/>
      <c r="J26" s="54">
        <v>26</v>
      </c>
      <c r="K26" s="7"/>
    </row>
    <row r="27" spans="2:11" s="2" customFormat="1" x14ac:dyDescent="0.2">
      <c r="B27" s="191" t="s">
        <v>54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7"/>
    </row>
    <row r="30" spans="2:11" s="2" customFormat="1" ht="75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58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</sheetData>
  <mergeCells count="64">
    <mergeCell ref="D23:E23"/>
    <mergeCell ref="F23:G23"/>
    <mergeCell ref="D21:E21"/>
    <mergeCell ref="E5:F5"/>
    <mergeCell ref="G5:I5"/>
    <mergeCell ref="F21:G21"/>
    <mergeCell ref="D22:E22"/>
    <mergeCell ref="F22:G22"/>
    <mergeCell ref="F18:G18"/>
    <mergeCell ref="D19:E19"/>
    <mergeCell ref="D20:E20"/>
    <mergeCell ref="F20:G20"/>
    <mergeCell ref="D18:E18"/>
    <mergeCell ref="D16:E16"/>
    <mergeCell ref="F16:G16"/>
    <mergeCell ref="D17:E17"/>
    <mergeCell ref="B30:I30"/>
    <mergeCell ref="E31:I32"/>
    <mergeCell ref="B31:D31"/>
    <mergeCell ref="B32:D32"/>
    <mergeCell ref="B28:I28"/>
    <mergeCell ref="B29:I29"/>
    <mergeCell ref="F24:G24"/>
    <mergeCell ref="D25:E25"/>
    <mergeCell ref="F25:G25"/>
    <mergeCell ref="B27:I27"/>
    <mergeCell ref="D24:E24"/>
    <mergeCell ref="D26:E26"/>
    <mergeCell ref="F26:G26"/>
    <mergeCell ref="F17:G17"/>
    <mergeCell ref="F19:G19"/>
    <mergeCell ref="F13:G13"/>
    <mergeCell ref="D14:E14"/>
    <mergeCell ref="F14:G14"/>
    <mergeCell ref="D15:E15"/>
    <mergeCell ref="F15:G15"/>
    <mergeCell ref="J6:J7"/>
    <mergeCell ref="D7:E7"/>
    <mergeCell ref="F7:G7"/>
    <mergeCell ref="I6:I8"/>
    <mergeCell ref="F9:G9"/>
    <mergeCell ref="D9:E9"/>
    <mergeCell ref="B1:I1"/>
    <mergeCell ref="B2:I2"/>
    <mergeCell ref="G3:I3"/>
    <mergeCell ref="G4:I4"/>
    <mergeCell ref="B3:F3"/>
    <mergeCell ref="B4:F4"/>
    <mergeCell ref="B35:I35"/>
    <mergeCell ref="B36:I36"/>
    <mergeCell ref="B37:I37"/>
    <mergeCell ref="B38:I38"/>
    <mergeCell ref="B5:C5"/>
    <mergeCell ref="H6:H8"/>
    <mergeCell ref="B6:B8"/>
    <mergeCell ref="C6:C8"/>
    <mergeCell ref="D6:G6"/>
    <mergeCell ref="D11:E11"/>
    <mergeCell ref="D10:E10"/>
    <mergeCell ref="F10:G10"/>
    <mergeCell ref="F11:G11"/>
    <mergeCell ref="D12:E12"/>
    <mergeCell ref="F12:G12"/>
    <mergeCell ref="D13:E13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68"/>
  <sheetViews>
    <sheetView topLeftCell="A7" workbookViewId="0">
      <selection activeCell="J27" sqref="J27"/>
    </sheetView>
  </sheetViews>
  <sheetFormatPr defaultColWidth="0" defaultRowHeight="15" customHeight="1" zeroHeight="1" x14ac:dyDescent="0.2"/>
  <cols>
    <col min="1" max="1" width="9.14062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5.1406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/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tr">
        <f>'(05)'!B9</f>
        <v>6 The Terrace Rugby Road</v>
      </c>
      <c r="C9" s="4">
        <v>1</v>
      </c>
      <c r="D9" s="181">
        <f>'(05)'!F9</f>
        <v>41787.329861111109</v>
      </c>
      <c r="E9" s="182"/>
      <c r="F9" s="181">
        <v>41824.34097222222</v>
      </c>
      <c r="G9" s="182"/>
      <c r="H9" s="11">
        <f t="shared" ref="H9:H26" si="0">ROUND(($F9-$D9)*24,0)</f>
        <v>888</v>
      </c>
      <c r="I9" s="4"/>
      <c r="J9" s="11">
        <v>29</v>
      </c>
      <c r="K9" s="7"/>
    </row>
    <row r="10" spans="2:11" s="2" customFormat="1" ht="24" customHeight="1" x14ac:dyDescent="0.2">
      <c r="B10" s="32" t="str">
        <f>'(05)'!B10</f>
        <v>Lut. Service Shop</v>
      </c>
      <c r="C10" s="4">
        <f>C9+1</f>
        <v>2</v>
      </c>
      <c r="D10" s="181">
        <f>'(05)'!F10</f>
        <v>41787.336805555555</v>
      </c>
      <c r="E10" s="182"/>
      <c r="F10" s="181">
        <v>41824.35</v>
      </c>
      <c r="G10" s="182"/>
      <c r="H10" s="11">
        <f t="shared" si="0"/>
        <v>888</v>
      </c>
      <c r="I10" s="4"/>
      <c r="J10" s="11">
        <v>48</v>
      </c>
      <c r="K10" s="7"/>
    </row>
    <row r="11" spans="2:11" s="2" customFormat="1" ht="24" customHeight="1" x14ac:dyDescent="0.2">
      <c r="B11" s="32" t="str">
        <f>'(05)'!B11</f>
        <v>Brooklands (Home)</v>
      </c>
      <c r="C11" s="4">
        <f t="shared" ref="C11:C25" si="1">C10+1</f>
        <v>3</v>
      </c>
      <c r="D11" s="181" t="str">
        <f>'(05)'!F11</f>
        <v>missing</v>
      </c>
      <c r="E11" s="182"/>
      <c r="F11" s="181" t="s">
        <v>130</v>
      </c>
      <c r="G11" s="182"/>
      <c r="H11" s="11" t="e">
        <f t="shared" si="0"/>
        <v>#VALUE!</v>
      </c>
      <c r="I11" s="4"/>
      <c r="J11" s="11"/>
      <c r="K11" s="7"/>
    </row>
    <row r="12" spans="2:11" s="2" customFormat="1" ht="24" customHeight="1" x14ac:dyDescent="0.2">
      <c r="B12" s="32" t="str">
        <f>'(05)'!B12</f>
        <v>regent court</v>
      </c>
      <c r="C12" s="4">
        <f t="shared" si="1"/>
        <v>4</v>
      </c>
      <c r="D12" s="181">
        <f>'(05)'!F12</f>
        <v>41787.327777777777</v>
      </c>
      <c r="E12" s="182"/>
      <c r="F12" s="181">
        <v>41824.339583333334</v>
      </c>
      <c r="G12" s="182"/>
      <c r="H12" s="11">
        <f t="shared" si="0"/>
        <v>888</v>
      </c>
      <c r="I12" s="4"/>
      <c r="J12" s="11">
        <v>37</v>
      </c>
      <c r="K12" s="7"/>
    </row>
    <row r="13" spans="2:11" s="2" customFormat="1" ht="24" customHeight="1" x14ac:dyDescent="0.2">
      <c r="B13" s="32" t="str">
        <f>'(05)'!B13</f>
        <v>26 Market Street Lutterworth</v>
      </c>
      <c r="C13" s="4">
        <f t="shared" si="1"/>
        <v>5</v>
      </c>
      <c r="D13" s="181">
        <f>'(05)'!F13</f>
        <v>41787.338888888888</v>
      </c>
      <c r="E13" s="182"/>
      <c r="F13" s="181">
        <v>41824.350694444445</v>
      </c>
      <c r="G13" s="182"/>
      <c r="H13" s="11">
        <f t="shared" si="0"/>
        <v>888</v>
      </c>
      <c r="I13" s="4"/>
      <c r="J13" s="11">
        <v>37</v>
      </c>
      <c r="K13" s="7"/>
    </row>
    <row r="14" spans="2:11" s="2" customFormat="1" ht="24" customHeight="1" x14ac:dyDescent="0.2">
      <c r="B14" s="32" t="str">
        <f>'(05)'!B14</f>
        <v>Homeside main street Theddingworth</v>
      </c>
      <c r="C14" s="4">
        <f t="shared" si="1"/>
        <v>6</v>
      </c>
      <c r="D14" s="181">
        <f>'(05)'!F14</f>
        <v>41787.362500000003</v>
      </c>
      <c r="E14" s="182"/>
      <c r="F14" s="181">
        <v>41824.427083333336</v>
      </c>
      <c r="G14" s="182"/>
      <c r="H14" s="11">
        <f t="shared" si="0"/>
        <v>890</v>
      </c>
      <c r="I14" s="4"/>
      <c r="J14" s="11">
        <v>26</v>
      </c>
      <c r="K14" s="7"/>
    </row>
    <row r="15" spans="2:11" s="2" customFormat="1" ht="24" customHeight="1" x14ac:dyDescent="0.2">
      <c r="B15" s="32" t="str">
        <f>'(05)'!B15</f>
        <v>17 Rugby road Lutterworth</v>
      </c>
      <c r="C15" s="4">
        <f t="shared" si="1"/>
        <v>7</v>
      </c>
      <c r="D15" s="181">
        <f>'(05)'!F15</f>
        <v>41787.325694444444</v>
      </c>
      <c r="E15" s="182"/>
      <c r="F15" s="181">
        <v>41824.338194444441</v>
      </c>
      <c r="G15" s="182"/>
      <c r="H15" s="11">
        <f t="shared" si="0"/>
        <v>888</v>
      </c>
      <c r="I15" s="4"/>
      <c r="J15" s="11">
        <v>33</v>
      </c>
      <c r="K15" s="7"/>
    </row>
    <row r="16" spans="2:11" s="2" customFormat="1" ht="24" customHeight="1" x14ac:dyDescent="0.2">
      <c r="B16" s="32" t="str">
        <f>'(05)'!B16</f>
        <v>Maxwell Way</v>
      </c>
      <c r="C16" s="4">
        <f t="shared" si="1"/>
        <v>8</v>
      </c>
      <c r="D16" s="181">
        <f>'(05)'!F16</f>
        <v>41787.347222222219</v>
      </c>
      <c r="E16" s="182"/>
      <c r="F16" s="181">
        <v>41824.357638888891</v>
      </c>
      <c r="G16" s="182"/>
      <c r="H16" s="11">
        <f t="shared" si="0"/>
        <v>888</v>
      </c>
      <c r="I16" s="4"/>
      <c r="J16" s="11">
        <v>18</v>
      </c>
      <c r="K16" s="7"/>
    </row>
    <row r="17" spans="2:11" s="2" customFormat="1" ht="24" customHeight="1" x14ac:dyDescent="0.2">
      <c r="B17" s="32" t="str">
        <f>'(05)'!B17</f>
        <v>77 leicester road</v>
      </c>
      <c r="C17" s="4">
        <f t="shared" si="1"/>
        <v>9</v>
      </c>
      <c r="D17" s="181">
        <f>'(05)'!F17</f>
        <v>41787.345138888886</v>
      </c>
      <c r="E17" s="182"/>
      <c r="F17" s="181">
        <v>41824.355555555558</v>
      </c>
      <c r="G17" s="182"/>
      <c r="H17" s="11">
        <f t="shared" si="0"/>
        <v>888</v>
      </c>
      <c r="I17" s="4"/>
      <c r="J17" s="11">
        <v>21</v>
      </c>
      <c r="K17" s="7"/>
    </row>
    <row r="18" spans="2:11" s="2" customFormat="1" ht="24" customHeight="1" x14ac:dyDescent="0.2">
      <c r="B18" s="32" t="str">
        <f>'(05)'!B18</f>
        <v>Day Nursery</v>
      </c>
      <c r="C18" s="4">
        <f t="shared" si="1"/>
        <v>10</v>
      </c>
      <c r="D18" s="181">
        <f>'(05)'!F18</f>
        <v>41787.343055555553</v>
      </c>
      <c r="E18" s="182"/>
      <c r="F18" s="181">
        <v>41824.364583333336</v>
      </c>
      <c r="G18" s="182"/>
      <c r="H18" s="11">
        <f t="shared" si="0"/>
        <v>889</v>
      </c>
      <c r="I18" s="4"/>
      <c r="J18" s="11">
        <v>36</v>
      </c>
      <c r="K18" s="7"/>
    </row>
    <row r="19" spans="2:11" s="2" customFormat="1" ht="24" customHeight="1" x14ac:dyDescent="0.2">
      <c r="B19" s="32" t="str">
        <f>'(05)'!B19</f>
        <v>A6 Kibworth</v>
      </c>
      <c r="C19" s="4">
        <f t="shared" si="1"/>
        <v>11</v>
      </c>
      <c r="D19" s="181">
        <f>'(05)'!F19</f>
        <v>41787.376388888886</v>
      </c>
      <c r="E19" s="182"/>
      <c r="F19" s="181">
        <v>41824.31527777778</v>
      </c>
      <c r="G19" s="182"/>
      <c r="H19" s="11">
        <f t="shared" si="0"/>
        <v>887</v>
      </c>
      <c r="I19" s="4"/>
      <c r="J19" s="11">
        <v>27</v>
      </c>
      <c r="K19" s="7"/>
    </row>
    <row r="20" spans="2:11" s="2" customFormat="1" ht="24" customHeight="1" x14ac:dyDescent="0.2">
      <c r="B20" s="32" t="str">
        <f>'(05)'!B20</f>
        <v>Rockingham Road</v>
      </c>
      <c r="C20" s="4">
        <f t="shared" si="1"/>
        <v>12</v>
      </c>
      <c r="D20" s="181">
        <f>'(05)'!F20</f>
        <v>41787.385416666664</v>
      </c>
      <c r="E20" s="182"/>
      <c r="F20" s="181">
        <v>41824.444444444445</v>
      </c>
      <c r="G20" s="182"/>
      <c r="H20" s="11">
        <f t="shared" si="0"/>
        <v>889</v>
      </c>
      <c r="I20" s="4"/>
      <c r="J20" s="11">
        <v>27</v>
      </c>
      <c r="K20" s="7"/>
    </row>
    <row r="21" spans="2:11" s="2" customFormat="1" ht="24" customHeight="1" x14ac:dyDescent="0.2">
      <c r="B21" s="32" t="str">
        <f>'(05)'!B21</f>
        <v>24 Rugby Road Lutterworth</v>
      </c>
      <c r="C21" s="4">
        <f t="shared" si="1"/>
        <v>13</v>
      </c>
      <c r="D21" s="181">
        <f>'(05)'!F21</f>
        <v>41787.326388888891</v>
      </c>
      <c r="E21" s="182"/>
      <c r="F21" s="181">
        <v>41824.338888888888</v>
      </c>
      <c r="G21" s="182"/>
      <c r="H21" s="11">
        <f t="shared" si="0"/>
        <v>888</v>
      </c>
      <c r="I21" s="4"/>
      <c r="J21" s="11">
        <v>45</v>
      </c>
      <c r="K21" s="7"/>
    </row>
    <row r="22" spans="2:11" s="2" customFormat="1" ht="24" customHeight="1" x14ac:dyDescent="0.2">
      <c r="B22" s="32" t="str">
        <f>'(05)'!B22</f>
        <v>Wistow Rd Kibworth</v>
      </c>
      <c r="C22" s="4">
        <f t="shared" si="1"/>
        <v>14</v>
      </c>
      <c r="D22" s="181">
        <f>'(05)'!F22</f>
        <v>41787.375</v>
      </c>
      <c r="E22" s="182"/>
      <c r="F22" s="181">
        <v>41824.3125</v>
      </c>
      <c r="G22" s="182"/>
      <c r="H22" s="11">
        <f t="shared" si="0"/>
        <v>887</v>
      </c>
      <c r="I22" s="4"/>
      <c r="J22" s="11">
        <v>21</v>
      </c>
      <c r="K22" s="7"/>
    </row>
    <row r="23" spans="2:11" s="2" customFormat="1" ht="24" customHeight="1" x14ac:dyDescent="0.2">
      <c r="B23" s="32" t="str">
        <f>'(05)'!B23</f>
        <v>Walcote</v>
      </c>
      <c r="C23" s="4">
        <f t="shared" si="1"/>
        <v>15</v>
      </c>
      <c r="D23" s="181">
        <f>'(05)'!F23</f>
        <v>41787.353472222225</v>
      </c>
      <c r="E23" s="182"/>
      <c r="F23" s="181">
        <v>41824.370138888888</v>
      </c>
      <c r="G23" s="182"/>
      <c r="H23" s="11">
        <f t="shared" si="0"/>
        <v>888</v>
      </c>
      <c r="I23" s="4"/>
      <c r="J23" s="11">
        <v>22</v>
      </c>
      <c r="K23" s="7"/>
    </row>
    <row r="24" spans="2:11" s="2" customFormat="1" ht="24" customHeight="1" x14ac:dyDescent="0.2">
      <c r="B24" s="32" t="str">
        <f>'(05)'!B24</f>
        <v>The Square</v>
      </c>
      <c r="C24" s="4">
        <f t="shared" si="1"/>
        <v>16</v>
      </c>
      <c r="D24" s="181">
        <v>41787.399305555555</v>
      </c>
      <c r="E24" s="182"/>
      <c r="F24" s="181">
        <v>41824.458333333336</v>
      </c>
      <c r="G24" s="182"/>
      <c r="H24" s="11">
        <f t="shared" si="0"/>
        <v>889</v>
      </c>
      <c r="I24" s="4"/>
      <c r="J24" s="11">
        <v>26</v>
      </c>
      <c r="K24" s="7"/>
    </row>
    <row r="25" spans="2:11" s="2" customFormat="1" ht="24" customHeight="1" x14ac:dyDescent="0.2">
      <c r="B25" s="32" t="str">
        <f>'(05)'!B25</f>
        <v>Jazz Hair</v>
      </c>
      <c r="C25" s="4">
        <f t="shared" si="1"/>
        <v>17</v>
      </c>
      <c r="D25" s="181">
        <f>'(05)'!F25</f>
        <v>41787.32916666667</v>
      </c>
      <c r="E25" s="182"/>
      <c r="F25" s="181">
        <v>41824.340277777781</v>
      </c>
      <c r="G25" s="182"/>
      <c r="H25" s="11">
        <f t="shared" si="0"/>
        <v>888</v>
      </c>
      <c r="I25" s="4"/>
      <c r="J25" s="11">
        <v>50</v>
      </c>
      <c r="K25" s="7"/>
    </row>
    <row r="26" spans="2:11" s="2" customFormat="1" ht="24" customHeight="1" x14ac:dyDescent="0.2">
      <c r="B26" s="32" t="str">
        <f>'(05)'!B26</f>
        <v>Spencerdene main street theddingworth</v>
      </c>
      <c r="C26" s="4">
        <f>C25+1</f>
        <v>18</v>
      </c>
      <c r="D26" s="181">
        <f>'(05)'!F26</f>
        <v>41787.363888888889</v>
      </c>
      <c r="E26" s="182"/>
      <c r="F26" s="181">
        <v>41824.427777777775</v>
      </c>
      <c r="G26" s="182"/>
      <c r="H26" s="11">
        <f t="shared" si="0"/>
        <v>890</v>
      </c>
      <c r="I26" s="4"/>
      <c r="J26" s="11">
        <v>24</v>
      </c>
      <c r="K26" s="7"/>
    </row>
    <row r="27" spans="2:11" s="2" customFormat="1" x14ac:dyDescent="0.2">
      <c r="B27" s="191" t="s">
        <v>54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7"/>
    </row>
    <row r="30" spans="2:11" s="2" customFormat="1" ht="55.5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58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</sheetData>
  <mergeCells count="64">
    <mergeCell ref="B38:I38"/>
    <mergeCell ref="B28:I28"/>
    <mergeCell ref="B29:I29"/>
    <mergeCell ref="B30:I30"/>
    <mergeCell ref="E31:I32"/>
    <mergeCell ref="B31:D31"/>
    <mergeCell ref="B32:D32"/>
    <mergeCell ref="B35:I35"/>
    <mergeCell ref="B36:I36"/>
    <mergeCell ref="B37:I37"/>
    <mergeCell ref="B27:I27"/>
    <mergeCell ref="D26:E26"/>
    <mergeCell ref="F26:G26"/>
    <mergeCell ref="F19:G19"/>
    <mergeCell ref="D25:E25"/>
    <mergeCell ref="F25:G25"/>
    <mergeCell ref="D20:E20"/>
    <mergeCell ref="F20:G20"/>
    <mergeCell ref="D21:E21"/>
    <mergeCell ref="D24:E24"/>
    <mergeCell ref="F21:G21"/>
    <mergeCell ref="D22:E22"/>
    <mergeCell ref="F22:G22"/>
    <mergeCell ref="D23:E23"/>
    <mergeCell ref="F23:G23"/>
    <mergeCell ref="F24:G24"/>
    <mergeCell ref="D18:E18"/>
    <mergeCell ref="F18:G18"/>
    <mergeCell ref="D19:E19"/>
    <mergeCell ref="F15:G15"/>
    <mergeCell ref="D16:E16"/>
    <mergeCell ref="F16:G16"/>
    <mergeCell ref="D17:E17"/>
    <mergeCell ref="F17:G17"/>
    <mergeCell ref="D15:E15"/>
    <mergeCell ref="F12:G12"/>
    <mergeCell ref="D13:E13"/>
    <mergeCell ref="F13:G13"/>
    <mergeCell ref="D14:E14"/>
    <mergeCell ref="F14:G14"/>
    <mergeCell ref="D12:E12"/>
    <mergeCell ref="F9:G9"/>
    <mergeCell ref="D10:E10"/>
    <mergeCell ref="F10:G10"/>
    <mergeCell ref="D11:E11"/>
    <mergeCell ref="F11:G11"/>
    <mergeCell ref="D9:E9"/>
    <mergeCell ref="J6:J7"/>
    <mergeCell ref="D7:E7"/>
    <mergeCell ref="F7:G7"/>
    <mergeCell ref="I6:I8"/>
    <mergeCell ref="H6:H8"/>
    <mergeCell ref="B1:I1"/>
    <mergeCell ref="B2:I2"/>
    <mergeCell ref="G3:I3"/>
    <mergeCell ref="G4:I4"/>
    <mergeCell ref="B6:B8"/>
    <mergeCell ref="B5:C5"/>
    <mergeCell ref="B3:F3"/>
    <mergeCell ref="B4:F4"/>
    <mergeCell ref="C6:C8"/>
    <mergeCell ref="D6:G6"/>
    <mergeCell ref="E5:F5"/>
    <mergeCell ref="G5:I5"/>
  </mergeCells>
  <phoneticPr fontId="0" type="noConversion"/>
  <printOptions horizontalCentered="1" verticalCentered="1"/>
  <pageMargins left="0.74803149606299213" right="0.74803149606299213" top="0.51181102362204722" bottom="0.51181102362204722" header="0.39370078740157483" footer="0.3937007874015748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68"/>
  <sheetViews>
    <sheetView topLeftCell="A5" workbookViewId="0">
      <selection activeCell="J27" sqref="J27"/>
    </sheetView>
  </sheetViews>
  <sheetFormatPr defaultColWidth="0" defaultRowHeight="15" customHeight="1" zeroHeight="1" x14ac:dyDescent="0.2"/>
  <cols>
    <col min="1" max="1" width="9.14062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5.1406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>
        <v>368</v>
      </c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tr">
        <f>'(06)'!B9</f>
        <v>6 The Terrace Rugby Road</v>
      </c>
      <c r="C9" s="4">
        <v>1</v>
      </c>
      <c r="D9" s="181">
        <f>'(06)'!F9</f>
        <v>41824.34097222222</v>
      </c>
      <c r="E9" s="182"/>
      <c r="F9" s="181">
        <v>41857.481944444444</v>
      </c>
      <c r="G9" s="182"/>
      <c r="H9" s="11">
        <f t="shared" ref="H9:H26" si="0">ROUND(($F9-$D9)*24,0)</f>
        <v>795</v>
      </c>
      <c r="I9" s="4"/>
      <c r="J9" s="11">
        <v>33</v>
      </c>
      <c r="K9" s="7"/>
    </row>
    <row r="10" spans="2:11" s="2" customFormat="1" ht="24" customHeight="1" x14ac:dyDescent="0.2">
      <c r="B10" s="32" t="str">
        <f>'(06)'!B10</f>
        <v>Lut. Service Shop</v>
      </c>
      <c r="C10" s="4">
        <f>C9+1</f>
        <v>2</v>
      </c>
      <c r="D10" s="181">
        <f>'(06)'!F10</f>
        <v>41824.35</v>
      </c>
      <c r="E10" s="182"/>
      <c r="F10" s="181">
        <v>41857.461805555555</v>
      </c>
      <c r="G10" s="182"/>
      <c r="H10" s="11">
        <f t="shared" si="0"/>
        <v>795</v>
      </c>
      <c r="I10" s="4"/>
      <c r="J10" s="11">
        <v>49</v>
      </c>
      <c r="K10" s="7"/>
    </row>
    <row r="11" spans="2:11" s="2" customFormat="1" ht="24" customHeight="1" x14ac:dyDescent="0.2">
      <c r="B11" s="32" t="str">
        <f>'(06)'!B11</f>
        <v>Brooklands (Home)</v>
      </c>
      <c r="C11" s="4">
        <f t="shared" ref="C11:C25" si="1">C10+1</f>
        <v>3</v>
      </c>
      <c r="D11" s="181" t="str">
        <f>'(06)'!F11</f>
        <v>missing</v>
      </c>
      <c r="E11" s="182"/>
      <c r="F11" s="181"/>
      <c r="G11" s="182"/>
      <c r="H11" s="11" t="e">
        <f t="shared" si="0"/>
        <v>#VALUE!</v>
      </c>
      <c r="I11" s="4"/>
      <c r="J11" s="11"/>
      <c r="K11" s="7"/>
    </row>
    <row r="12" spans="2:11" s="2" customFormat="1" ht="24" customHeight="1" x14ac:dyDescent="0.2">
      <c r="B12" s="32" t="str">
        <f>'(06)'!B12</f>
        <v>regent court</v>
      </c>
      <c r="C12" s="4">
        <f t="shared" si="1"/>
        <v>4</v>
      </c>
      <c r="D12" s="181">
        <f>'(06)'!F12</f>
        <v>41824.339583333334</v>
      </c>
      <c r="E12" s="182"/>
      <c r="F12" s="181">
        <v>41857.480555555558</v>
      </c>
      <c r="G12" s="182"/>
      <c r="H12" s="11">
        <f t="shared" si="0"/>
        <v>795</v>
      </c>
      <c r="I12" s="4"/>
      <c r="J12" s="11">
        <v>53</v>
      </c>
      <c r="K12" s="7"/>
    </row>
    <row r="13" spans="2:11" s="2" customFormat="1" ht="24" customHeight="1" x14ac:dyDescent="0.2">
      <c r="B13" s="32" t="str">
        <f>'(06)'!B13</f>
        <v>26 Market Street Lutterworth</v>
      </c>
      <c r="C13" s="4">
        <f t="shared" si="1"/>
        <v>5</v>
      </c>
      <c r="D13" s="181">
        <f>'(06)'!F13</f>
        <v>41824.350694444445</v>
      </c>
      <c r="E13" s="182"/>
      <c r="F13" s="181">
        <v>41857.463194444441</v>
      </c>
      <c r="G13" s="182"/>
      <c r="H13" s="11">
        <f t="shared" si="0"/>
        <v>795</v>
      </c>
      <c r="I13" s="4"/>
      <c r="J13" s="11">
        <v>31</v>
      </c>
      <c r="K13" s="7"/>
    </row>
    <row r="14" spans="2:11" s="2" customFormat="1" ht="24" customHeight="1" x14ac:dyDescent="0.2">
      <c r="B14" s="32" t="str">
        <f>'(06)'!B14</f>
        <v>Homeside main street Theddingworth</v>
      </c>
      <c r="C14" s="4">
        <f t="shared" si="1"/>
        <v>6</v>
      </c>
      <c r="D14" s="181">
        <f>'(06)'!F14</f>
        <v>41824.427083333336</v>
      </c>
      <c r="E14" s="182"/>
      <c r="F14" s="181">
        <v>41857.496527777781</v>
      </c>
      <c r="G14" s="182"/>
      <c r="H14" s="11">
        <f t="shared" si="0"/>
        <v>794</v>
      </c>
      <c r="I14" s="4"/>
      <c r="J14" s="11">
        <v>28</v>
      </c>
      <c r="K14" s="7"/>
    </row>
    <row r="15" spans="2:11" s="2" customFormat="1" ht="24" customHeight="1" x14ac:dyDescent="0.2">
      <c r="B15" s="32" t="str">
        <f>'(06)'!B15</f>
        <v>17 Rugby road Lutterworth</v>
      </c>
      <c r="C15" s="4">
        <f t="shared" si="1"/>
        <v>7</v>
      </c>
      <c r="D15" s="181">
        <f>'(06)'!F15</f>
        <v>41824.338194444441</v>
      </c>
      <c r="E15" s="182"/>
      <c r="F15" s="181">
        <v>41857.479166666664</v>
      </c>
      <c r="G15" s="182"/>
      <c r="H15" s="11">
        <f t="shared" si="0"/>
        <v>795</v>
      </c>
      <c r="I15" s="4"/>
      <c r="J15" s="11">
        <v>35</v>
      </c>
      <c r="K15" s="7"/>
    </row>
    <row r="16" spans="2:11" s="2" customFormat="1" ht="24" customHeight="1" x14ac:dyDescent="0.2">
      <c r="B16" s="32" t="str">
        <f>'(06)'!B16</f>
        <v>Maxwell Way</v>
      </c>
      <c r="C16" s="4">
        <f t="shared" si="1"/>
        <v>8</v>
      </c>
      <c r="D16" s="181">
        <f>'(06)'!F16</f>
        <v>41824.357638888891</v>
      </c>
      <c r="E16" s="182"/>
      <c r="F16" s="181">
        <v>41857.474999999999</v>
      </c>
      <c r="G16" s="182"/>
      <c r="H16" s="11">
        <f t="shared" si="0"/>
        <v>795</v>
      </c>
      <c r="I16" s="4"/>
      <c r="J16" s="11">
        <v>22</v>
      </c>
      <c r="K16" s="7"/>
    </row>
    <row r="17" spans="2:11" s="2" customFormat="1" ht="24" customHeight="1" x14ac:dyDescent="0.2">
      <c r="B17" s="32" t="str">
        <f>'(06)'!B17</f>
        <v>77 leicester road</v>
      </c>
      <c r="C17" s="4">
        <f t="shared" si="1"/>
        <v>9</v>
      </c>
      <c r="D17" s="181">
        <f>'(06)'!F17</f>
        <v>41824.355555555558</v>
      </c>
      <c r="E17" s="182"/>
      <c r="F17" s="181">
        <v>41857.470138888886</v>
      </c>
      <c r="G17" s="182"/>
      <c r="H17" s="11">
        <f t="shared" si="0"/>
        <v>795</v>
      </c>
      <c r="I17" s="4"/>
      <c r="J17" s="11">
        <v>21</v>
      </c>
      <c r="K17" s="7"/>
    </row>
    <row r="18" spans="2:11" s="2" customFormat="1" ht="24" customHeight="1" x14ac:dyDescent="0.2">
      <c r="B18" s="32" t="str">
        <f>'(06)'!B18</f>
        <v>Day Nursery</v>
      </c>
      <c r="C18" s="4">
        <f t="shared" si="1"/>
        <v>10</v>
      </c>
      <c r="D18" s="181">
        <f>'(06)'!F18</f>
        <v>41824.364583333336</v>
      </c>
      <c r="E18" s="182"/>
      <c r="F18" s="181">
        <v>41857.467361111114</v>
      </c>
      <c r="G18" s="182"/>
      <c r="H18" s="11">
        <f t="shared" si="0"/>
        <v>794</v>
      </c>
      <c r="I18" s="4"/>
      <c r="J18" s="11">
        <v>37</v>
      </c>
      <c r="K18" s="7"/>
    </row>
    <row r="19" spans="2:11" s="2" customFormat="1" ht="24" customHeight="1" x14ac:dyDescent="0.2">
      <c r="B19" s="32" t="str">
        <f>'(06)'!B19</f>
        <v>A6 Kibworth</v>
      </c>
      <c r="C19" s="4">
        <f t="shared" si="1"/>
        <v>11</v>
      </c>
      <c r="D19" s="181">
        <f>'(06)'!F19</f>
        <v>41824.31527777778</v>
      </c>
      <c r="E19" s="182"/>
      <c r="F19" s="181">
        <v>41857.438888888886</v>
      </c>
      <c r="G19" s="182"/>
      <c r="H19" s="11">
        <f t="shared" si="0"/>
        <v>795</v>
      </c>
      <c r="I19" s="4"/>
      <c r="J19" s="11">
        <v>33</v>
      </c>
      <c r="K19" s="7"/>
    </row>
    <row r="20" spans="2:11" s="2" customFormat="1" ht="24" customHeight="1" x14ac:dyDescent="0.2">
      <c r="B20" s="32" t="str">
        <f>'(06)'!B20</f>
        <v>Rockingham Road</v>
      </c>
      <c r="C20" s="4">
        <f t="shared" si="1"/>
        <v>12</v>
      </c>
      <c r="D20" s="181">
        <f>'(06)'!F20</f>
        <v>41824.444444444445</v>
      </c>
      <c r="E20" s="182"/>
      <c r="F20" s="181">
        <v>41857.428472222222</v>
      </c>
      <c r="G20" s="182"/>
      <c r="H20" s="11">
        <f t="shared" si="0"/>
        <v>792</v>
      </c>
      <c r="I20" s="4"/>
      <c r="J20" s="11">
        <v>26</v>
      </c>
      <c r="K20" s="7"/>
    </row>
    <row r="21" spans="2:11" s="2" customFormat="1" ht="24" customHeight="1" x14ac:dyDescent="0.2">
      <c r="B21" s="32" t="str">
        <f>'(06)'!B21</f>
        <v>24 Rugby Road Lutterworth</v>
      </c>
      <c r="C21" s="4">
        <f t="shared" si="1"/>
        <v>13</v>
      </c>
      <c r="D21" s="181">
        <f>'(06)'!F21</f>
        <v>41824.338888888888</v>
      </c>
      <c r="E21" s="182"/>
      <c r="F21" s="181">
        <v>41857.479861111111</v>
      </c>
      <c r="G21" s="182"/>
      <c r="H21" s="11">
        <f t="shared" si="0"/>
        <v>795</v>
      </c>
      <c r="I21" s="4"/>
      <c r="J21" s="11">
        <v>42</v>
      </c>
      <c r="K21" s="7"/>
    </row>
    <row r="22" spans="2:11" s="2" customFormat="1" ht="24" customHeight="1" x14ac:dyDescent="0.2">
      <c r="B22" s="32" t="str">
        <f>'(06)'!B22</f>
        <v>Wistow Rd Kibworth</v>
      </c>
      <c r="C22" s="4">
        <f t="shared" si="1"/>
        <v>14</v>
      </c>
      <c r="D22" s="181">
        <f>'(06)'!F22</f>
        <v>41824.3125</v>
      </c>
      <c r="E22" s="182"/>
      <c r="F22" s="181">
        <v>41857.441666666666</v>
      </c>
      <c r="G22" s="182"/>
      <c r="H22" s="11">
        <f t="shared" si="0"/>
        <v>795</v>
      </c>
      <c r="I22" s="4"/>
      <c r="J22" s="11">
        <v>24</v>
      </c>
      <c r="K22" s="7"/>
    </row>
    <row r="23" spans="2:11" s="2" customFormat="1" ht="24" customHeight="1" x14ac:dyDescent="0.2">
      <c r="B23" s="32" t="str">
        <f>'(06)'!B23</f>
        <v>Walcote</v>
      </c>
      <c r="C23" s="4">
        <f t="shared" si="1"/>
        <v>15</v>
      </c>
      <c r="D23" s="181">
        <f>'(06)'!F23</f>
        <v>41824.370138888888</v>
      </c>
      <c r="E23" s="182"/>
      <c r="F23" s="181">
        <v>41857.611111111109</v>
      </c>
      <c r="G23" s="182"/>
      <c r="H23" s="11">
        <f t="shared" si="0"/>
        <v>798</v>
      </c>
      <c r="I23" s="4"/>
      <c r="J23" s="11">
        <v>15</v>
      </c>
      <c r="K23" s="7"/>
    </row>
    <row r="24" spans="2:11" s="2" customFormat="1" ht="24" customHeight="1" x14ac:dyDescent="0.2">
      <c r="B24" s="32" t="str">
        <f>'(06)'!B24</f>
        <v>The Square</v>
      </c>
      <c r="C24" s="4">
        <f t="shared" si="1"/>
        <v>16</v>
      </c>
      <c r="D24" s="181">
        <f>'(06)'!F24</f>
        <v>41824.458333333336</v>
      </c>
      <c r="E24" s="182"/>
      <c r="F24" s="181">
        <v>41857.510416666664</v>
      </c>
      <c r="G24" s="182"/>
      <c r="H24" s="11">
        <f t="shared" si="0"/>
        <v>793</v>
      </c>
      <c r="I24" s="4"/>
      <c r="J24" s="11">
        <v>25</v>
      </c>
      <c r="K24" s="7"/>
    </row>
    <row r="25" spans="2:11" s="2" customFormat="1" ht="24" customHeight="1" x14ac:dyDescent="0.2">
      <c r="B25" s="32" t="str">
        <f>'(06)'!B25</f>
        <v>Jazz Hair</v>
      </c>
      <c r="C25" s="4">
        <f t="shared" si="1"/>
        <v>17</v>
      </c>
      <c r="D25" s="181">
        <f>'(06)'!F25</f>
        <v>41824.340277777781</v>
      </c>
      <c r="E25" s="182"/>
      <c r="F25" s="181">
        <v>41857.481249999997</v>
      </c>
      <c r="G25" s="182"/>
      <c r="H25" s="11">
        <f t="shared" si="0"/>
        <v>795</v>
      </c>
      <c r="I25" s="4"/>
      <c r="J25" s="11">
        <v>41</v>
      </c>
      <c r="K25" s="7"/>
    </row>
    <row r="26" spans="2:11" s="2" customFormat="1" ht="24" customHeight="1" x14ac:dyDescent="0.2">
      <c r="B26" s="32" t="str">
        <f>'(06)'!B26</f>
        <v>Spencerdene main street theddingworth</v>
      </c>
      <c r="C26" s="4">
        <f>C25+1</f>
        <v>18</v>
      </c>
      <c r="D26" s="181">
        <f>'(06)'!F26</f>
        <v>41824.427777777775</v>
      </c>
      <c r="E26" s="182"/>
      <c r="F26" s="181">
        <v>41857.494444444441</v>
      </c>
      <c r="G26" s="182"/>
      <c r="H26" s="11">
        <f t="shared" si="0"/>
        <v>794</v>
      </c>
      <c r="I26" s="4"/>
      <c r="J26" s="11">
        <v>21</v>
      </c>
      <c r="K26" s="7"/>
    </row>
    <row r="27" spans="2:11" s="2" customFormat="1" x14ac:dyDescent="0.2">
      <c r="B27" s="191" t="s">
        <v>54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7"/>
    </row>
    <row r="30" spans="2:11" s="2" customFormat="1" ht="75.75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58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</sheetData>
  <mergeCells count="64">
    <mergeCell ref="B38:I38"/>
    <mergeCell ref="B28:I28"/>
    <mergeCell ref="B29:I29"/>
    <mergeCell ref="B30:I30"/>
    <mergeCell ref="E31:I32"/>
    <mergeCell ref="B31:D31"/>
    <mergeCell ref="B32:D32"/>
    <mergeCell ref="B35:I35"/>
    <mergeCell ref="B36:I36"/>
    <mergeCell ref="B37:I37"/>
    <mergeCell ref="B27:I27"/>
    <mergeCell ref="D26:E26"/>
    <mergeCell ref="F26:G26"/>
    <mergeCell ref="F19:G19"/>
    <mergeCell ref="D25:E25"/>
    <mergeCell ref="F25:G25"/>
    <mergeCell ref="D20:E20"/>
    <mergeCell ref="F20:G20"/>
    <mergeCell ref="D21:E21"/>
    <mergeCell ref="D24:E24"/>
    <mergeCell ref="F21:G21"/>
    <mergeCell ref="D22:E22"/>
    <mergeCell ref="F22:G22"/>
    <mergeCell ref="D23:E23"/>
    <mergeCell ref="F23:G23"/>
    <mergeCell ref="F24:G24"/>
    <mergeCell ref="D18:E18"/>
    <mergeCell ref="F18:G18"/>
    <mergeCell ref="D19:E19"/>
    <mergeCell ref="F15:G15"/>
    <mergeCell ref="D16:E16"/>
    <mergeCell ref="F16:G16"/>
    <mergeCell ref="D17:E17"/>
    <mergeCell ref="F17:G17"/>
    <mergeCell ref="D15:E15"/>
    <mergeCell ref="F12:G12"/>
    <mergeCell ref="D13:E13"/>
    <mergeCell ref="F13:G13"/>
    <mergeCell ref="D14:E14"/>
    <mergeCell ref="F14:G14"/>
    <mergeCell ref="D12:E12"/>
    <mergeCell ref="F9:G9"/>
    <mergeCell ref="D10:E10"/>
    <mergeCell ref="F10:G10"/>
    <mergeCell ref="D11:E11"/>
    <mergeCell ref="F11:G11"/>
    <mergeCell ref="D9:E9"/>
    <mergeCell ref="J6:J7"/>
    <mergeCell ref="D7:E7"/>
    <mergeCell ref="F7:G7"/>
    <mergeCell ref="I6:I8"/>
    <mergeCell ref="H6:H8"/>
    <mergeCell ref="B1:I1"/>
    <mergeCell ref="B2:I2"/>
    <mergeCell ref="G3:I3"/>
    <mergeCell ref="G4:I4"/>
    <mergeCell ref="B6:B8"/>
    <mergeCell ref="B5:C5"/>
    <mergeCell ref="B3:F3"/>
    <mergeCell ref="B4:F4"/>
    <mergeCell ref="C6:C8"/>
    <mergeCell ref="D6:G6"/>
    <mergeCell ref="E5:F5"/>
    <mergeCell ref="G5:I5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68"/>
  <sheetViews>
    <sheetView topLeftCell="A5" workbookViewId="0">
      <selection activeCell="J27" sqref="J27"/>
    </sheetView>
  </sheetViews>
  <sheetFormatPr defaultColWidth="0" defaultRowHeight="15" customHeight="1" zeroHeight="1" x14ac:dyDescent="0.2"/>
  <cols>
    <col min="1" max="1" width="9.14062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5.1406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/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tr">
        <f>'(07)'!B9</f>
        <v>6 The Terrace Rugby Road</v>
      </c>
      <c r="C9" s="4">
        <v>1</v>
      </c>
      <c r="D9" s="181">
        <f>'(07)'!F9</f>
        <v>41857.481944444444</v>
      </c>
      <c r="E9" s="182"/>
      <c r="F9" s="144">
        <v>0.37638888888888888</v>
      </c>
      <c r="G9" s="145">
        <v>41886</v>
      </c>
      <c r="H9" s="11">
        <f>ROUND((($F9+G9)-$D9)*24,0)</f>
        <v>693</v>
      </c>
      <c r="I9" s="4"/>
      <c r="J9" s="11">
        <v>33</v>
      </c>
      <c r="K9" s="7"/>
    </row>
    <row r="10" spans="2:11" s="2" customFormat="1" ht="24" customHeight="1" x14ac:dyDescent="0.2">
      <c r="B10" s="32" t="str">
        <f>'(07)'!B10</f>
        <v>Lut. Service Shop</v>
      </c>
      <c r="C10" s="4">
        <f>C9+1</f>
        <v>2</v>
      </c>
      <c r="D10" s="181">
        <f>'(07)'!F10</f>
        <v>41857.461805555555</v>
      </c>
      <c r="E10" s="182"/>
      <c r="F10" s="144">
        <v>0.35902777777777778</v>
      </c>
      <c r="G10" s="145">
        <v>41886</v>
      </c>
      <c r="H10" s="11">
        <f t="shared" ref="H10:H26" si="0">ROUND((($F10+G10)-$D10)*24,0)</f>
        <v>694</v>
      </c>
      <c r="I10" s="4"/>
      <c r="J10" s="11">
        <v>54</v>
      </c>
      <c r="K10" s="7"/>
    </row>
    <row r="11" spans="2:11" s="2" customFormat="1" ht="24" customHeight="1" x14ac:dyDescent="0.2">
      <c r="B11" s="32" t="str">
        <f>'(07)'!B11</f>
        <v>Brooklands (Home)</v>
      </c>
      <c r="C11" s="4">
        <f t="shared" ref="C11:C25" si="1">C10+1</f>
        <v>3</v>
      </c>
      <c r="D11" s="181">
        <f>'(07)'!F11</f>
        <v>0</v>
      </c>
      <c r="E11" s="182"/>
      <c r="F11" s="144" t="s">
        <v>130</v>
      </c>
      <c r="G11" s="145">
        <v>41886</v>
      </c>
      <c r="H11" s="11" t="e">
        <f t="shared" si="0"/>
        <v>#VALUE!</v>
      </c>
      <c r="I11" s="4"/>
      <c r="J11" s="11"/>
      <c r="K11" s="7"/>
    </row>
    <row r="12" spans="2:11" s="2" customFormat="1" ht="24" customHeight="1" x14ac:dyDescent="0.2">
      <c r="B12" s="32" t="str">
        <f>'(07)'!B12</f>
        <v>regent court</v>
      </c>
      <c r="C12" s="4">
        <f t="shared" si="1"/>
        <v>4</v>
      </c>
      <c r="D12" s="181">
        <f>'(07)'!F12</f>
        <v>41857.480555555558</v>
      </c>
      <c r="E12" s="182"/>
      <c r="F12" s="144">
        <v>0.36944444444444446</v>
      </c>
      <c r="G12" s="145">
        <v>41886</v>
      </c>
      <c r="H12" s="11">
        <f t="shared" si="0"/>
        <v>693</v>
      </c>
      <c r="I12" s="4"/>
      <c r="J12" s="11">
        <v>52</v>
      </c>
      <c r="K12" s="7"/>
    </row>
    <row r="13" spans="2:11" s="2" customFormat="1" ht="24" customHeight="1" x14ac:dyDescent="0.2">
      <c r="B13" s="32" t="str">
        <f>'(07)'!B13</f>
        <v>26 Market Street Lutterworth</v>
      </c>
      <c r="C13" s="4">
        <f t="shared" si="1"/>
        <v>5</v>
      </c>
      <c r="D13" s="181">
        <f>'(07)'!F13</f>
        <v>41857.463194444441</v>
      </c>
      <c r="E13" s="182"/>
      <c r="F13" s="144">
        <v>0.3611111111111111</v>
      </c>
      <c r="G13" s="145">
        <v>41886</v>
      </c>
      <c r="H13" s="11">
        <f t="shared" si="0"/>
        <v>694</v>
      </c>
      <c r="I13" s="4"/>
      <c r="J13" s="11">
        <v>37</v>
      </c>
      <c r="K13" s="7"/>
    </row>
    <row r="14" spans="2:11" s="2" customFormat="1" ht="24" customHeight="1" x14ac:dyDescent="0.2">
      <c r="B14" s="32" t="str">
        <f>'(07)'!B14</f>
        <v>Homeside main street Theddingworth</v>
      </c>
      <c r="C14" s="4">
        <f t="shared" si="1"/>
        <v>6</v>
      </c>
      <c r="D14" s="181">
        <f>'(07)'!F14</f>
        <v>41857.496527777781</v>
      </c>
      <c r="E14" s="182"/>
      <c r="F14" s="144">
        <v>0.3888888888888889</v>
      </c>
      <c r="G14" s="145">
        <v>41886</v>
      </c>
      <c r="H14" s="11">
        <f t="shared" si="0"/>
        <v>693</v>
      </c>
      <c r="I14" s="4"/>
      <c r="J14" s="11">
        <v>29</v>
      </c>
      <c r="K14" s="7"/>
    </row>
    <row r="15" spans="2:11" s="2" customFormat="1" ht="24" customHeight="1" x14ac:dyDescent="0.2">
      <c r="B15" s="32" t="str">
        <f>'(07)'!B15</f>
        <v>17 Rugby road Lutterworth</v>
      </c>
      <c r="C15" s="4">
        <f t="shared" si="1"/>
        <v>7</v>
      </c>
      <c r="D15" s="181">
        <f>'(07)'!F15</f>
        <v>41857.479166666664</v>
      </c>
      <c r="E15" s="182"/>
      <c r="F15" s="144">
        <v>0.3659722222222222</v>
      </c>
      <c r="G15" s="145">
        <v>41886</v>
      </c>
      <c r="H15" s="11">
        <f t="shared" si="0"/>
        <v>693</v>
      </c>
      <c r="I15" s="4"/>
      <c r="J15" s="11">
        <v>35</v>
      </c>
      <c r="K15" s="7"/>
    </row>
    <row r="16" spans="2:11" s="2" customFormat="1" ht="24" customHeight="1" x14ac:dyDescent="0.2">
      <c r="B16" s="32" t="str">
        <f>'(07)'!B16</f>
        <v>Maxwell Way</v>
      </c>
      <c r="C16" s="4">
        <f t="shared" si="1"/>
        <v>8</v>
      </c>
      <c r="D16" s="181">
        <f>'(07)'!F16</f>
        <v>41857.474999999999</v>
      </c>
      <c r="E16" s="182"/>
      <c r="F16" s="144">
        <v>0.3444444444444445</v>
      </c>
      <c r="G16" s="145">
        <v>41886</v>
      </c>
      <c r="H16" s="11">
        <f t="shared" si="0"/>
        <v>693</v>
      </c>
      <c r="I16" s="4"/>
      <c r="J16" s="11">
        <v>23</v>
      </c>
      <c r="K16" s="7"/>
    </row>
    <row r="17" spans="2:11" s="2" customFormat="1" ht="24" customHeight="1" x14ac:dyDescent="0.2">
      <c r="B17" s="32" t="str">
        <f>'(07)'!B17</f>
        <v>77 leicester road</v>
      </c>
      <c r="C17" s="4">
        <f t="shared" si="1"/>
        <v>9</v>
      </c>
      <c r="D17" s="181">
        <f>'(07)'!F17</f>
        <v>41857.470138888886</v>
      </c>
      <c r="E17" s="182"/>
      <c r="F17" s="144">
        <v>0.34583333333333338</v>
      </c>
      <c r="G17" s="145">
        <v>41886</v>
      </c>
      <c r="H17" s="11">
        <f t="shared" si="0"/>
        <v>693</v>
      </c>
      <c r="I17" s="4"/>
      <c r="J17" s="11">
        <v>22</v>
      </c>
      <c r="K17" s="7"/>
    </row>
    <row r="18" spans="2:11" s="2" customFormat="1" ht="24" customHeight="1" x14ac:dyDescent="0.2">
      <c r="B18" s="32" t="str">
        <f>'(07)'!B18</f>
        <v>Day Nursery</v>
      </c>
      <c r="C18" s="4">
        <f t="shared" si="1"/>
        <v>10</v>
      </c>
      <c r="D18" s="181">
        <f>'(07)'!F18</f>
        <v>41857.467361111114</v>
      </c>
      <c r="E18" s="182"/>
      <c r="F18" s="144">
        <v>0.34791666666666665</v>
      </c>
      <c r="G18" s="145">
        <v>41886</v>
      </c>
      <c r="H18" s="11">
        <f t="shared" si="0"/>
        <v>693</v>
      </c>
      <c r="I18" s="4"/>
      <c r="J18" s="11">
        <v>35</v>
      </c>
      <c r="K18" s="7"/>
    </row>
    <row r="19" spans="2:11" s="2" customFormat="1" ht="24" customHeight="1" x14ac:dyDescent="0.2">
      <c r="B19" s="32" t="str">
        <f>'(07)'!B19</f>
        <v>A6 Kibworth</v>
      </c>
      <c r="C19" s="4">
        <f t="shared" si="1"/>
        <v>11</v>
      </c>
      <c r="D19" s="181">
        <f>'(07)'!F19</f>
        <v>41857.438888888886</v>
      </c>
      <c r="E19" s="182"/>
      <c r="F19" s="144">
        <v>0.40625</v>
      </c>
      <c r="G19" s="145">
        <v>41886</v>
      </c>
      <c r="H19" s="11">
        <f t="shared" si="0"/>
        <v>695</v>
      </c>
      <c r="I19" s="4"/>
      <c r="J19" s="11">
        <v>33</v>
      </c>
      <c r="K19" s="7"/>
    </row>
    <row r="20" spans="2:11" s="2" customFormat="1" ht="24" customHeight="1" x14ac:dyDescent="0.2">
      <c r="B20" s="32" t="str">
        <f>'(07)'!B20</f>
        <v>Rockingham Road</v>
      </c>
      <c r="C20" s="4">
        <f t="shared" si="1"/>
        <v>12</v>
      </c>
      <c r="D20" s="181">
        <f>'(07)'!F20</f>
        <v>41857.428472222222</v>
      </c>
      <c r="E20" s="182"/>
      <c r="F20" s="144">
        <v>0.41319444444444442</v>
      </c>
      <c r="G20" s="145">
        <v>41886</v>
      </c>
      <c r="H20" s="11">
        <f t="shared" si="0"/>
        <v>696</v>
      </c>
      <c r="I20" s="4"/>
      <c r="J20" s="11">
        <v>29</v>
      </c>
      <c r="K20" s="7"/>
    </row>
    <row r="21" spans="2:11" s="2" customFormat="1" ht="24" customHeight="1" x14ac:dyDescent="0.2">
      <c r="B21" s="32" t="str">
        <f>'(07)'!B21</f>
        <v>24 Rugby Road Lutterworth</v>
      </c>
      <c r="C21" s="4">
        <f t="shared" si="1"/>
        <v>13</v>
      </c>
      <c r="D21" s="181">
        <f>'(07)'!F21</f>
        <v>41857.479861111111</v>
      </c>
      <c r="E21" s="182"/>
      <c r="F21" s="144">
        <v>0.36805555555555558</v>
      </c>
      <c r="G21" s="145">
        <v>41886</v>
      </c>
      <c r="H21" s="11">
        <f t="shared" si="0"/>
        <v>693</v>
      </c>
      <c r="I21" s="4"/>
      <c r="J21" s="11">
        <v>48</v>
      </c>
      <c r="K21" s="7"/>
    </row>
    <row r="22" spans="2:11" s="2" customFormat="1" ht="24" customHeight="1" x14ac:dyDescent="0.2">
      <c r="B22" s="32" t="str">
        <f>'(07)'!B22</f>
        <v>Wistow Rd Kibworth</v>
      </c>
      <c r="C22" s="4">
        <f t="shared" si="1"/>
        <v>14</v>
      </c>
      <c r="D22" s="181">
        <f>'(07)'!F22</f>
        <v>41857.441666666666</v>
      </c>
      <c r="E22" s="182"/>
      <c r="F22" s="144">
        <v>0.40277777777777773</v>
      </c>
      <c r="G22" s="145">
        <v>41886</v>
      </c>
      <c r="H22" s="11">
        <f t="shared" si="0"/>
        <v>695</v>
      </c>
      <c r="I22" s="4"/>
      <c r="J22" s="11">
        <v>28</v>
      </c>
      <c r="K22" s="7"/>
    </row>
    <row r="23" spans="2:11" s="2" customFormat="1" ht="24" customHeight="1" x14ac:dyDescent="0.2">
      <c r="B23" s="32" t="str">
        <f>'(07)'!B23</f>
        <v>Walcote</v>
      </c>
      <c r="C23" s="4">
        <f t="shared" si="1"/>
        <v>15</v>
      </c>
      <c r="D23" s="181">
        <f>'(07)'!F23</f>
        <v>41857.611111111109</v>
      </c>
      <c r="E23" s="182"/>
      <c r="F23" s="144">
        <v>0.37847222222222227</v>
      </c>
      <c r="G23" s="145">
        <v>41886</v>
      </c>
      <c r="H23" s="11">
        <f t="shared" si="0"/>
        <v>690</v>
      </c>
      <c r="I23" s="4"/>
      <c r="J23" s="11">
        <v>26</v>
      </c>
      <c r="K23" s="7"/>
    </row>
    <row r="24" spans="2:11" s="2" customFormat="1" ht="24" customHeight="1" x14ac:dyDescent="0.2">
      <c r="B24" s="32" t="str">
        <f>'(07)'!B24</f>
        <v>The Square</v>
      </c>
      <c r="C24" s="4">
        <f t="shared" si="1"/>
        <v>16</v>
      </c>
      <c r="D24" s="181">
        <f>'(07)'!F24</f>
        <v>41857.510416666664</v>
      </c>
      <c r="E24" s="182"/>
      <c r="F24" s="144">
        <v>0.43055555555555558</v>
      </c>
      <c r="G24" s="145">
        <v>41886</v>
      </c>
      <c r="H24" s="11">
        <f t="shared" si="0"/>
        <v>694</v>
      </c>
      <c r="I24" s="4"/>
      <c r="J24" s="11">
        <v>27</v>
      </c>
      <c r="K24" s="7"/>
    </row>
    <row r="25" spans="2:11" s="2" customFormat="1" ht="24" customHeight="1" x14ac:dyDescent="0.2">
      <c r="B25" s="32" t="str">
        <f>'(07)'!B25</f>
        <v>Jazz Hair</v>
      </c>
      <c r="C25" s="4">
        <f t="shared" si="1"/>
        <v>17</v>
      </c>
      <c r="D25" s="181">
        <f>'(07)'!F25</f>
        <v>41857.481249999997</v>
      </c>
      <c r="E25" s="182"/>
      <c r="F25" s="144" t="s">
        <v>130</v>
      </c>
      <c r="G25" s="145">
        <v>41886</v>
      </c>
      <c r="H25" s="11" t="e">
        <f t="shared" si="0"/>
        <v>#VALUE!</v>
      </c>
      <c r="I25" s="4"/>
      <c r="J25" s="11"/>
      <c r="K25" s="7"/>
    </row>
    <row r="26" spans="2:11" s="2" customFormat="1" ht="24" customHeight="1" x14ac:dyDescent="0.2">
      <c r="B26" s="32" t="str">
        <f>'(07)'!B26</f>
        <v>Spencerdene main street theddingworth</v>
      </c>
      <c r="C26" s="4">
        <f>C25+1</f>
        <v>18</v>
      </c>
      <c r="D26" s="181">
        <f>'(07)'!F26</f>
        <v>41857.494444444441</v>
      </c>
      <c r="E26" s="182"/>
      <c r="F26" s="144">
        <v>0.38750000000000001</v>
      </c>
      <c r="G26" s="145">
        <v>41886</v>
      </c>
      <c r="H26" s="11">
        <f t="shared" si="0"/>
        <v>693</v>
      </c>
      <c r="I26" s="4"/>
      <c r="J26" s="11">
        <v>24</v>
      </c>
      <c r="K26" s="7"/>
    </row>
    <row r="27" spans="2:11" s="2" customFormat="1" x14ac:dyDescent="0.2">
      <c r="B27" s="191" t="s">
        <v>54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7"/>
    </row>
    <row r="30" spans="2:11" s="2" customFormat="1" ht="68.25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58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</sheetData>
  <mergeCells count="46">
    <mergeCell ref="D23:E23"/>
    <mergeCell ref="D21:E21"/>
    <mergeCell ref="E5:F5"/>
    <mergeCell ref="G5:I5"/>
    <mergeCell ref="D22:E22"/>
    <mergeCell ref="D19:E19"/>
    <mergeCell ref="D20:E20"/>
    <mergeCell ref="D18:E18"/>
    <mergeCell ref="D16:E16"/>
    <mergeCell ref="D17:E17"/>
    <mergeCell ref="B27:I27"/>
    <mergeCell ref="D24:E24"/>
    <mergeCell ref="D26:E26"/>
    <mergeCell ref="B30:I30"/>
    <mergeCell ref="E31:I32"/>
    <mergeCell ref="B31:D31"/>
    <mergeCell ref="B32:D32"/>
    <mergeCell ref="B28:I28"/>
    <mergeCell ref="B29:I29"/>
    <mergeCell ref="J6:J7"/>
    <mergeCell ref="D7:E7"/>
    <mergeCell ref="F7:G7"/>
    <mergeCell ref="I6:I8"/>
    <mergeCell ref="D9:E9"/>
    <mergeCell ref="B1:I1"/>
    <mergeCell ref="B2:I2"/>
    <mergeCell ref="G3:I3"/>
    <mergeCell ref="G4:I4"/>
    <mergeCell ref="B3:F3"/>
    <mergeCell ref="B4:F4"/>
    <mergeCell ref="B35:I35"/>
    <mergeCell ref="B36:I36"/>
    <mergeCell ref="B37:I37"/>
    <mergeCell ref="B38:I38"/>
    <mergeCell ref="B5:C5"/>
    <mergeCell ref="H6:H8"/>
    <mergeCell ref="B6:B8"/>
    <mergeCell ref="C6:C8"/>
    <mergeCell ref="D6:G6"/>
    <mergeCell ref="D11:E11"/>
    <mergeCell ref="D10:E10"/>
    <mergeCell ref="D12:E12"/>
    <mergeCell ref="D13:E13"/>
    <mergeCell ref="D14:E14"/>
    <mergeCell ref="D15:E15"/>
    <mergeCell ref="D25:E25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8"/>
  <sheetViews>
    <sheetView topLeftCell="A7" workbookViewId="0">
      <selection activeCell="J27" sqref="J27"/>
    </sheetView>
  </sheetViews>
  <sheetFormatPr defaultColWidth="0" defaultRowHeight="15" customHeight="1" zeroHeight="1" x14ac:dyDescent="0.2"/>
  <cols>
    <col min="1" max="1" width="9.140625" style="1" customWidth="1"/>
    <col min="2" max="2" width="19" style="1" customWidth="1"/>
    <col min="3" max="3" width="7.140625" style="1" customWidth="1"/>
    <col min="4" max="7" width="10.5703125" style="1" customWidth="1"/>
    <col min="8" max="8" width="9.42578125" style="1" customWidth="1"/>
    <col min="9" max="9" width="10.140625" style="1" bestFit="1" customWidth="1"/>
    <col min="10" max="10" width="15.140625" style="3" customWidth="1"/>
    <col min="11" max="16384" width="12.7109375" style="1" hidden="1"/>
  </cols>
  <sheetData>
    <row r="1" spans="2:11" ht="15" customHeight="1" x14ac:dyDescent="0.2">
      <c r="B1" s="162" t="s">
        <v>16</v>
      </c>
      <c r="C1" s="163"/>
      <c r="D1" s="163"/>
      <c r="E1" s="163"/>
      <c r="F1" s="163"/>
      <c r="G1" s="163"/>
      <c r="H1" s="163"/>
      <c r="I1" s="164"/>
    </row>
    <row r="2" spans="2:11" ht="15" customHeight="1" x14ac:dyDescent="0.2">
      <c r="B2" s="165" t="s">
        <v>53</v>
      </c>
      <c r="C2" s="166"/>
      <c r="D2" s="166"/>
      <c r="E2" s="166"/>
      <c r="F2" s="166"/>
      <c r="G2" s="166"/>
      <c r="H2" s="166"/>
      <c r="I2" s="167"/>
    </row>
    <row r="3" spans="2:11" ht="25.5" customHeight="1" x14ac:dyDescent="0.2">
      <c r="B3" s="169" t="s">
        <v>18</v>
      </c>
      <c r="C3" s="169"/>
      <c r="D3" s="169"/>
      <c r="E3" s="169"/>
      <c r="F3" s="169"/>
      <c r="G3" s="170" t="s">
        <v>17</v>
      </c>
      <c r="H3" s="171"/>
      <c r="I3" s="172"/>
    </row>
    <row r="4" spans="2:11" ht="91.5" customHeight="1" x14ac:dyDescent="0.2">
      <c r="B4" s="169" t="s">
        <v>19</v>
      </c>
      <c r="C4" s="169"/>
      <c r="D4" s="169"/>
      <c r="E4" s="169"/>
      <c r="F4" s="169"/>
      <c r="G4" s="175" t="s">
        <v>27</v>
      </c>
      <c r="H4" s="176"/>
      <c r="I4" s="177"/>
    </row>
    <row r="5" spans="2:11" ht="15" customHeight="1" x14ac:dyDescent="0.2">
      <c r="B5" s="183" t="s">
        <v>57</v>
      </c>
      <c r="C5" s="184"/>
      <c r="D5" s="5"/>
      <c r="E5" s="170" t="s">
        <v>75</v>
      </c>
      <c r="F5" s="171"/>
      <c r="G5" s="171" t="s">
        <v>76</v>
      </c>
      <c r="H5" s="171"/>
      <c r="I5" s="172"/>
    </row>
    <row r="6" spans="2:11" x14ac:dyDescent="0.2">
      <c r="B6" s="173" t="s">
        <v>63</v>
      </c>
      <c r="C6" s="174" t="s">
        <v>21</v>
      </c>
      <c r="D6" s="188" t="s">
        <v>20</v>
      </c>
      <c r="E6" s="189"/>
      <c r="F6" s="189"/>
      <c r="G6" s="190"/>
      <c r="H6" s="178" t="s">
        <v>32</v>
      </c>
      <c r="I6" s="174" t="s">
        <v>24</v>
      </c>
      <c r="J6" s="185" t="s">
        <v>6</v>
      </c>
      <c r="K6" s="3"/>
    </row>
    <row r="7" spans="2:11" x14ac:dyDescent="0.2">
      <c r="B7" s="173"/>
      <c r="C7" s="174"/>
      <c r="D7" s="187" t="s">
        <v>22</v>
      </c>
      <c r="E7" s="187"/>
      <c r="F7" s="187" t="s">
        <v>23</v>
      </c>
      <c r="G7" s="187"/>
      <c r="H7" s="179"/>
      <c r="I7" s="174"/>
      <c r="J7" s="186"/>
      <c r="K7" s="3"/>
    </row>
    <row r="8" spans="2:11" ht="15.75" x14ac:dyDescent="0.2">
      <c r="B8" s="173"/>
      <c r="C8" s="174"/>
      <c r="D8" s="6" t="s">
        <v>25</v>
      </c>
      <c r="E8" s="6" t="s">
        <v>26</v>
      </c>
      <c r="F8" s="6" t="s">
        <v>25</v>
      </c>
      <c r="G8" s="6" t="s">
        <v>26</v>
      </c>
      <c r="H8" s="180"/>
      <c r="I8" s="174"/>
      <c r="J8" s="10" t="s">
        <v>62</v>
      </c>
      <c r="K8" s="3"/>
    </row>
    <row r="9" spans="2:11" s="2" customFormat="1" ht="24" customHeight="1" x14ac:dyDescent="0.2">
      <c r="B9" s="32" t="str">
        <f>'(08)'!B9</f>
        <v>6 The Terrace Rugby Road</v>
      </c>
      <c r="C9" s="4">
        <v>1</v>
      </c>
      <c r="D9" s="142">
        <f>'(08)'!F9</f>
        <v>0.37638888888888888</v>
      </c>
      <c r="E9" s="143">
        <f>'(08)'!G9</f>
        <v>41886</v>
      </c>
      <c r="F9" s="141">
        <v>0.4375</v>
      </c>
      <c r="G9" s="140">
        <v>41913</v>
      </c>
      <c r="H9" s="11">
        <f>ROUND((($F9+G9)-($D9+$E9))*24,0)</f>
        <v>649</v>
      </c>
      <c r="I9" s="4"/>
      <c r="J9" s="11">
        <v>31</v>
      </c>
      <c r="K9" s="7"/>
    </row>
    <row r="10" spans="2:11" s="2" customFormat="1" ht="24" customHeight="1" x14ac:dyDescent="0.2">
      <c r="B10" s="32" t="str">
        <f>'(08)'!B10</f>
        <v>Lut. Service Shop</v>
      </c>
      <c r="C10" s="4">
        <f>C9+1</f>
        <v>2</v>
      </c>
      <c r="D10" s="142">
        <f>'(08)'!F10</f>
        <v>0.35902777777777778</v>
      </c>
      <c r="E10" s="143">
        <f>'(08)'!G10</f>
        <v>41886</v>
      </c>
      <c r="F10" s="141">
        <v>0.44097222222222227</v>
      </c>
      <c r="G10" s="140">
        <v>41913</v>
      </c>
      <c r="H10" s="11">
        <f t="shared" ref="H10:H26" si="0">ROUND((($F10+G10)-($D10+$E10))*24,0)</f>
        <v>650</v>
      </c>
      <c r="I10" s="4"/>
      <c r="J10" s="11">
        <v>35</v>
      </c>
      <c r="K10" s="7"/>
    </row>
    <row r="11" spans="2:11" s="2" customFormat="1" ht="24" customHeight="1" x14ac:dyDescent="0.2">
      <c r="B11" s="32" t="str">
        <f>'(08)'!B11</f>
        <v>Brooklands (Home)</v>
      </c>
      <c r="C11" s="4">
        <f t="shared" ref="C11:C25" si="1">C10+1</f>
        <v>3</v>
      </c>
      <c r="D11" s="142">
        <v>0.42708333333333331</v>
      </c>
      <c r="E11" s="143">
        <f>'(08)'!G11</f>
        <v>41886</v>
      </c>
      <c r="F11" s="141"/>
      <c r="G11" s="140" t="s">
        <v>130</v>
      </c>
      <c r="H11" s="11" t="e">
        <f t="shared" si="0"/>
        <v>#VALUE!</v>
      </c>
      <c r="I11" s="4"/>
      <c r="J11" s="11"/>
      <c r="K11" s="7"/>
    </row>
    <row r="12" spans="2:11" s="2" customFormat="1" ht="24" customHeight="1" x14ac:dyDescent="0.2">
      <c r="B12" s="32" t="str">
        <f>'(08)'!B12</f>
        <v>regent court</v>
      </c>
      <c r="C12" s="4">
        <f t="shared" si="1"/>
        <v>4</v>
      </c>
      <c r="D12" s="142">
        <f>'(08)'!F12</f>
        <v>0.36944444444444446</v>
      </c>
      <c r="E12" s="143">
        <f>'(08)'!G12</f>
        <v>41886</v>
      </c>
      <c r="F12" s="141">
        <v>0.43263888888888885</v>
      </c>
      <c r="G12" s="140">
        <v>41913</v>
      </c>
      <c r="H12" s="11">
        <f t="shared" si="0"/>
        <v>650</v>
      </c>
      <c r="I12" s="4"/>
      <c r="J12" s="11">
        <v>62</v>
      </c>
      <c r="K12" s="7"/>
    </row>
    <row r="13" spans="2:11" s="2" customFormat="1" ht="24" customHeight="1" x14ac:dyDescent="0.2">
      <c r="B13" s="32" t="str">
        <f>'(08)'!B13</f>
        <v>26 Market Street Lutterworth</v>
      </c>
      <c r="C13" s="4">
        <f t="shared" si="1"/>
        <v>5</v>
      </c>
      <c r="D13" s="142">
        <f>'(08)'!F13</f>
        <v>0.3611111111111111</v>
      </c>
      <c r="E13" s="143">
        <f>'(08)'!G13</f>
        <v>41886</v>
      </c>
      <c r="F13" s="141">
        <v>0.44236111111111115</v>
      </c>
      <c r="G13" s="140">
        <v>41913</v>
      </c>
      <c r="H13" s="11">
        <f t="shared" si="0"/>
        <v>650</v>
      </c>
      <c r="I13" s="4"/>
      <c r="J13" s="11">
        <v>50</v>
      </c>
      <c r="K13" s="7"/>
    </row>
    <row r="14" spans="2:11" s="2" customFormat="1" ht="24" customHeight="1" x14ac:dyDescent="0.2">
      <c r="B14" s="32" t="str">
        <f>'(08)'!B14</f>
        <v>Homeside main street Theddingworth</v>
      </c>
      <c r="C14" s="4">
        <f t="shared" si="1"/>
        <v>6</v>
      </c>
      <c r="D14" s="142">
        <f>'(08)'!F14</f>
        <v>0.3888888888888889</v>
      </c>
      <c r="E14" s="143">
        <f>'(08)'!G14</f>
        <v>41886</v>
      </c>
      <c r="F14" s="141">
        <v>0.47569444444444442</v>
      </c>
      <c r="G14" s="140">
        <v>41913</v>
      </c>
      <c r="H14" s="11">
        <f t="shared" si="0"/>
        <v>650</v>
      </c>
      <c r="I14" s="4"/>
      <c r="J14" s="11">
        <v>42</v>
      </c>
      <c r="K14" s="7"/>
    </row>
    <row r="15" spans="2:11" s="2" customFormat="1" ht="24" customHeight="1" x14ac:dyDescent="0.2">
      <c r="B15" s="32" t="str">
        <f>'(08)'!B15</f>
        <v>17 Rugby road Lutterworth</v>
      </c>
      <c r="C15" s="4">
        <f t="shared" si="1"/>
        <v>7</v>
      </c>
      <c r="D15" s="142">
        <f>'(08)'!F15</f>
        <v>0.3659722222222222</v>
      </c>
      <c r="E15" s="143">
        <f>'(08)'!G15</f>
        <v>41886</v>
      </c>
      <c r="F15" s="141">
        <v>0.42986111111111108</v>
      </c>
      <c r="G15" s="140">
        <v>41913</v>
      </c>
      <c r="H15" s="11">
        <f t="shared" si="0"/>
        <v>650</v>
      </c>
      <c r="I15" s="4"/>
      <c r="J15" s="11">
        <v>40</v>
      </c>
      <c r="K15" s="7"/>
    </row>
    <row r="16" spans="2:11" s="2" customFormat="1" ht="24" customHeight="1" x14ac:dyDescent="0.2">
      <c r="B16" s="32" t="str">
        <f>'(08)'!B16</f>
        <v>Maxwell Way</v>
      </c>
      <c r="C16" s="4">
        <f t="shared" si="1"/>
        <v>8</v>
      </c>
      <c r="D16" s="142">
        <f>'(08)'!F16</f>
        <v>0.3444444444444445</v>
      </c>
      <c r="E16" s="143">
        <f>'(08)'!G16</f>
        <v>41886</v>
      </c>
      <c r="F16" s="141">
        <v>0.46111111111111108</v>
      </c>
      <c r="G16" s="140">
        <v>41913</v>
      </c>
      <c r="H16" s="11">
        <f t="shared" si="0"/>
        <v>651</v>
      </c>
      <c r="I16" s="4"/>
      <c r="J16" s="11">
        <v>28</v>
      </c>
      <c r="K16" s="7"/>
    </row>
    <row r="17" spans="2:11" s="2" customFormat="1" ht="24" customHeight="1" x14ac:dyDescent="0.2">
      <c r="B17" s="32" t="str">
        <f>'(08)'!B17</f>
        <v>77 leicester road</v>
      </c>
      <c r="C17" s="4">
        <f t="shared" si="1"/>
        <v>9</v>
      </c>
      <c r="D17" s="142">
        <f>'(08)'!F17</f>
        <v>0.34583333333333338</v>
      </c>
      <c r="E17" s="143">
        <f>'(08)'!G17</f>
        <v>41886</v>
      </c>
      <c r="F17" s="141">
        <v>0.45833333333333331</v>
      </c>
      <c r="G17" s="140">
        <v>41913</v>
      </c>
      <c r="H17" s="11">
        <f t="shared" si="0"/>
        <v>651</v>
      </c>
      <c r="I17" s="4"/>
      <c r="J17" s="11">
        <v>25</v>
      </c>
      <c r="K17" s="7"/>
    </row>
    <row r="18" spans="2:11" s="2" customFormat="1" ht="24" customHeight="1" x14ac:dyDescent="0.2">
      <c r="B18" s="32" t="str">
        <f>'(08)'!B18</f>
        <v>Day Nursery</v>
      </c>
      <c r="C18" s="4">
        <f t="shared" si="1"/>
        <v>10</v>
      </c>
      <c r="D18" s="142">
        <f>'(08)'!F18</f>
        <v>0.34791666666666665</v>
      </c>
      <c r="E18" s="143">
        <f>'(08)'!G18</f>
        <v>41886</v>
      </c>
      <c r="F18" s="141">
        <v>0.4548611111111111</v>
      </c>
      <c r="G18" s="140">
        <v>41913</v>
      </c>
      <c r="H18" s="11">
        <f t="shared" si="0"/>
        <v>651</v>
      </c>
      <c r="I18" s="4"/>
      <c r="J18" s="11">
        <v>39</v>
      </c>
      <c r="K18" s="7"/>
    </row>
    <row r="19" spans="2:11" s="2" customFormat="1" ht="24" customHeight="1" x14ac:dyDescent="0.2">
      <c r="B19" s="32" t="str">
        <f>'(08)'!B19</f>
        <v>A6 Kibworth</v>
      </c>
      <c r="C19" s="4">
        <f t="shared" si="1"/>
        <v>11</v>
      </c>
      <c r="D19" s="142">
        <f>'(08)'!F19</f>
        <v>0.40625</v>
      </c>
      <c r="E19" s="143">
        <f>'(08)'!G19</f>
        <v>41886</v>
      </c>
      <c r="F19" s="141">
        <v>0.41319444444444442</v>
      </c>
      <c r="G19" s="140">
        <v>41913</v>
      </c>
      <c r="H19" s="11">
        <f t="shared" si="0"/>
        <v>648</v>
      </c>
      <c r="I19" s="4"/>
      <c r="J19" s="11">
        <v>34</v>
      </c>
      <c r="K19" s="7"/>
    </row>
    <row r="20" spans="2:11" s="2" customFormat="1" ht="24" customHeight="1" x14ac:dyDescent="0.2">
      <c r="B20" s="32" t="str">
        <f>'(08)'!B20</f>
        <v>Rockingham Road</v>
      </c>
      <c r="C20" s="4">
        <f t="shared" si="1"/>
        <v>12</v>
      </c>
      <c r="D20" s="142">
        <f>'(08)'!F20</f>
        <v>0.41319444444444442</v>
      </c>
      <c r="E20" s="143">
        <f>'(08)'!G20</f>
        <v>41886</v>
      </c>
      <c r="F20" s="141">
        <v>0.40625</v>
      </c>
      <c r="G20" s="140">
        <v>41913</v>
      </c>
      <c r="H20" s="11">
        <f t="shared" si="0"/>
        <v>648</v>
      </c>
      <c r="I20" s="4"/>
      <c r="J20" s="11">
        <v>36</v>
      </c>
      <c r="K20" s="7"/>
    </row>
    <row r="21" spans="2:11" s="2" customFormat="1" ht="24" customHeight="1" x14ac:dyDescent="0.2">
      <c r="B21" s="32" t="str">
        <f>'(08)'!B21</f>
        <v>24 Rugby Road Lutterworth</v>
      </c>
      <c r="C21" s="4">
        <f t="shared" si="1"/>
        <v>13</v>
      </c>
      <c r="D21" s="142">
        <f>'(08)'!F21</f>
        <v>0.36805555555555558</v>
      </c>
      <c r="E21" s="143">
        <f>'(08)'!G21</f>
        <v>41886</v>
      </c>
      <c r="F21" s="141">
        <v>0.43055555555555558</v>
      </c>
      <c r="G21" s="140">
        <v>41913</v>
      </c>
      <c r="H21" s="11">
        <f t="shared" si="0"/>
        <v>650</v>
      </c>
      <c r="I21" s="4"/>
      <c r="J21" s="11">
        <v>52</v>
      </c>
      <c r="K21" s="7"/>
    </row>
    <row r="22" spans="2:11" s="2" customFormat="1" ht="24" customHeight="1" x14ac:dyDescent="0.2">
      <c r="B22" s="32" t="str">
        <f>'(08)'!B22</f>
        <v>Wistow Rd Kibworth</v>
      </c>
      <c r="C22" s="4">
        <f t="shared" si="1"/>
        <v>14</v>
      </c>
      <c r="D22" s="142">
        <f>'(08)'!F22</f>
        <v>0.40277777777777773</v>
      </c>
      <c r="E22" s="143">
        <f>'(08)'!G22</f>
        <v>41886</v>
      </c>
      <c r="F22" s="141">
        <v>0.41666666666666669</v>
      </c>
      <c r="G22" s="140">
        <v>41913</v>
      </c>
      <c r="H22" s="11">
        <f t="shared" si="0"/>
        <v>648</v>
      </c>
      <c r="I22" s="4"/>
      <c r="J22" s="11">
        <v>27</v>
      </c>
      <c r="K22" s="7"/>
    </row>
    <row r="23" spans="2:11" s="2" customFormat="1" ht="24" customHeight="1" x14ac:dyDescent="0.2">
      <c r="B23" s="32" t="str">
        <f>'(08)'!B23</f>
        <v>Walcote</v>
      </c>
      <c r="C23" s="4">
        <f t="shared" si="1"/>
        <v>15</v>
      </c>
      <c r="D23" s="142">
        <f>'(08)'!F23</f>
        <v>0.37847222222222227</v>
      </c>
      <c r="E23" s="143">
        <f>'(08)'!G23</f>
        <v>41886</v>
      </c>
      <c r="F23" s="141">
        <v>0.46527777777777773</v>
      </c>
      <c r="G23" s="140">
        <v>41913</v>
      </c>
      <c r="H23" s="11">
        <f t="shared" si="0"/>
        <v>650</v>
      </c>
      <c r="I23" s="4"/>
      <c r="J23" s="11">
        <v>26</v>
      </c>
      <c r="K23" s="7"/>
    </row>
    <row r="24" spans="2:11" s="2" customFormat="1" ht="24" customHeight="1" x14ac:dyDescent="0.2">
      <c r="B24" s="32" t="str">
        <f>'(08)'!B24</f>
        <v>The Square</v>
      </c>
      <c r="C24" s="4">
        <f t="shared" si="1"/>
        <v>16</v>
      </c>
      <c r="D24" s="142">
        <f>'(08)'!F24</f>
        <v>0.43055555555555558</v>
      </c>
      <c r="E24" s="143">
        <f>'(08)'!G24</f>
        <v>41886</v>
      </c>
      <c r="F24" s="141"/>
      <c r="G24" s="140" t="s">
        <v>130</v>
      </c>
      <c r="H24" s="11" t="e">
        <f t="shared" si="0"/>
        <v>#VALUE!</v>
      </c>
      <c r="I24" s="4"/>
      <c r="J24" s="11"/>
      <c r="K24" s="7"/>
    </row>
    <row r="25" spans="2:11" s="2" customFormat="1" ht="24" customHeight="1" x14ac:dyDescent="0.2">
      <c r="B25" s="32" t="str">
        <f>'(08)'!B25</f>
        <v>Jazz Hair</v>
      </c>
      <c r="C25" s="4">
        <f t="shared" si="1"/>
        <v>17</v>
      </c>
      <c r="D25" s="142">
        <v>0.3743055555555555</v>
      </c>
      <c r="E25" s="143">
        <f>'(08)'!G25</f>
        <v>41886</v>
      </c>
      <c r="F25" s="141">
        <v>0.43402777777777773</v>
      </c>
      <c r="G25" s="140">
        <v>41913</v>
      </c>
      <c r="H25" s="11">
        <f t="shared" si="0"/>
        <v>649</v>
      </c>
      <c r="I25" s="4"/>
      <c r="J25" s="11">
        <v>61</v>
      </c>
      <c r="K25" s="7"/>
    </row>
    <row r="26" spans="2:11" s="2" customFormat="1" ht="24" customHeight="1" x14ac:dyDescent="0.2">
      <c r="B26" s="32" t="str">
        <f>'(08)'!B26</f>
        <v>Spencerdene main street theddingworth</v>
      </c>
      <c r="C26" s="4">
        <f>C25+1</f>
        <v>18</v>
      </c>
      <c r="D26" s="142">
        <f>'(08)'!F26</f>
        <v>0.38750000000000001</v>
      </c>
      <c r="E26" s="143">
        <f>'(08)'!G26</f>
        <v>41886</v>
      </c>
      <c r="F26" s="141">
        <v>0.49305555555555558</v>
      </c>
      <c r="G26" s="140">
        <v>41913</v>
      </c>
      <c r="H26" s="11">
        <f t="shared" si="0"/>
        <v>651</v>
      </c>
      <c r="I26" s="4"/>
      <c r="J26" s="11">
        <v>33</v>
      </c>
      <c r="K26" s="7"/>
    </row>
    <row r="27" spans="2:11" s="2" customFormat="1" x14ac:dyDescent="0.2">
      <c r="B27" s="191" t="s">
        <v>54</v>
      </c>
      <c r="C27" s="192"/>
      <c r="D27" s="192"/>
      <c r="E27" s="192"/>
      <c r="F27" s="192"/>
      <c r="G27" s="192"/>
      <c r="H27" s="192"/>
      <c r="I27" s="193"/>
      <c r="J27" s="7"/>
    </row>
    <row r="28" spans="2:11" s="2" customFormat="1" x14ac:dyDescent="0.2">
      <c r="B28" s="194" t="s">
        <v>55</v>
      </c>
      <c r="C28" s="195"/>
      <c r="D28" s="195"/>
      <c r="E28" s="195"/>
      <c r="F28" s="195"/>
      <c r="G28" s="195"/>
      <c r="H28" s="195"/>
      <c r="I28" s="196"/>
      <c r="J28" s="7"/>
    </row>
    <row r="29" spans="2:11" s="2" customFormat="1" x14ac:dyDescent="0.2">
      <c r="B29" s="197" t="s">
        <v>56</v>
      </c>
      <c r="C29" s="198"/>
      <c r="D29" s="198"/>
      <c r="E29" s="198"/>
      <c r="F29" s="198"/>
      <c r="G29" s="198"/>
      <c r="H29" s="198"/>
      <c r="I29" s="199"/>
      <c r="J29" s="139"/>
    </row>
    <row r="30" spans="2:11" s="2" customFormat="1" ht="65.25" customHeight="1" x14ac:dyDescent="0.2">
      <c r="B30" s="200" t="s">
        <v>28</v>
      </c>
      <c r="C30" s="201"/>
      <c r="D30" s="201"/>
      <c r="E30" s="201"/>
      <c r="F30" s="201"/>
      <c r="G30" s="201"/>
      <c r="H30" s="201"/>
      <c r="I30" s="202"/>
      <c r="J30" s="7"/>
    </row>
    <row r="31" spans="2:11" s="2" customFormat="1" x14ac:dyDescent="0.2">
      <c r="B31" s="209" t="s">
        <v>29</v>
      </c>
      <c r="C31" s="210"/>
      <c r="D31" s="210"/>
      <c r="E31" s="203" t="s">
        <v>31</v>
      </c>
      <c r="F31" s="203"/>
      <c r="G31" s="203"/>
      <c r="H31" s="203"/>
      <c r="I31" s="204"/>
      <c r="J31" s="7"/>
    </row>
    <row r="32" spans="2:11" s="2" customFormat="1" x14ac:dyDescent="0.2">
      <c r="B32" s="207" t="s">
        <v>30</v>
      </c>
      <c r="C32" s="208"/>
      <c r="D32" s="208"/>
      <c r="E32" s="205"/>
      <c r="F32" s="205"/>
      <c r="G32" s="205"/>
      <c r="H32" s="205"/>
      <c r="I32" s="206"/>
      <c r="J32" s="7"/>
    </row>
    <row r="33" spans="2:10" s="2" customFormat="1" x14ac:dyDescent="0.2">
      <c r="J33" s="7"/>
    </row>
    <row r="34" spans="2:10" s="2" customFormat="1" x14ac:dyDescent="0.2">
      <c r="J34" s="7"/>
    </row>
    <row r="35" spans="2:10" s="8" customFormat="1" ht="30.75" customHeight="1" x14ac:dyDescent="0.2">
      <c r="B35" s="168" t="s">
        <v>58</v>
      </c>
      <c r="C35" s="168"/>
      <c r="D35" s="168"/>
      <c r="E35" s="168"/>
      <c r="F35" s="168"/>
      <c r="G35" s="168"/>
      <c r="H35" s="168"/>
      <c r="I35" s="168"/>
      <c r="J35" s="7"/>
    </row>
    <row r="36" spans="2:10" s="8" customFormat="1" ht="30.75" customHeight="1" x14ac:dyDescent="0.2">
      <c r="B36" s="168" t="s">
        <v>59</v>
      </c>
      <c r="C36" s="168"/>
      <c r="D36" s="168"/>
      <c r="E36" s="168"/>
      <c r="F36" s="168"/>
      <c r="G36" s="168"/>
      <c r="H36" s="168"/>
      <c r="I36" s="168"/>
      <c r="J36" s="7"/>
    </row>
    <row r="37" spans="2:10" s="9" customFormat="1" ht="30.75" customHeight="1" x14ac:dyDescent="0.2">
      <c r="B37" s="168" t="s">
        <v>60</v>
      </c>
      <c r="C37" s="168"/>
      <c r="D37" s="168"/>
      <c r="E37" s="168"/>
      <c r="F37" s="168"/>
      <c r="G37" s="168"/>
      <c r="H37" s="168"/>
      <c r="I37" s="168"/>
      <c r="J37" s="3"/>
    </row>
    <row r="38" spans="2:10" s="9" customFormat="1" ht="30.75" customHeight="1" x14ac:dyDescent="0.2">
      <c r="B38" s="168" t="s">
        <v>61</v>
      </c>
      <c r="C38" s="168"/>
      <c r="D38" s="168"/>
      <c r="E38" s="168"/>
      <c r="F38" s="168"/>
      <c r="G38" s="168"/>
      <c r="H38" s="168"/>
      <c r="I38" s="168"/>
      <c r="J38" s="3"/>
    </row>
    <row r="39" spans="2:10" x14ac:dyDescent="0.2">
      <c r="B39" s="2"/>
      <c r="C39" s="2"/>
      <c r="D39" s="2"/>
      <c r="E39" s="2"/>
      <c r="F39" s="2"/>
      <c r="G39" s="2"/>
      <c r="H39" s="2"/>
      <c r="I39" s="2"/>
    </row>
    <row r="40" spans="2:10" x14ac:dyDescent="0.2">
      <c r="B40" s="2"/>
      <c r="C40" s="2"/>
      <c r="D40" s="2"/>
      <c r="E40" s="2"/>
      <c r="F40" s="2"/>
      <c r="G40" s="2"/>
      <c r="H40" s="2"/>
      <c r="I40" s="2"/>
    </row>
    <row r="41" spans="2:10" hidden="1" x14ac:dyDescent="0.2">
      <c r="B41" s="2"/>
      <c r="C41" s="2"/>
      <c r="D41" s="2"/>
      <c r="E41" s="2"/>
      <c r="F41" s="2"/>
      <c r="G41" s="2"/>
      <c r="H41" s="2"/>
      <c r="I41" s="2"/>
    </row>
    <row r="42" spans="2:10" hidden="1" x14ac:dyDescent="0.2">
      <c r="B42" s="2"/>
      <c r="C42" s="2"/>
      <c r="D42" s="2"/>
      <c r="E42" s="2"/>
      <c r="F42" s="2"/>
      <c r="G42" s="2"/>
      <c r="H42" s="2"/>
      <c r="I42" s="2"/>
    </row>
    <row r="43" spans="2:10" hidden="1" x14ac:dyDescent="0.2">
      <c r="B43" s="2"/>
      <c r="C43" s="2"/>
      <c r="D43" s="2"/>
      <c r="E43" s="2"/>
      <c r="F43" s="2"/>
      <c r="G43" s="2"/>
      <c r="H43" s="2"/>
      <c r="I43" s="2"/>
    </row>
    <row r="44" spans="2:10" hidden="1" x14ac:dyDescent="0.2">
      <c r="B44" s="2"/>
      <c r="C44" s="2"/>
      <c r="D44" s="2"/>
      <c r="E44" s="2"/>
      <c r="F44" s="2"/>
      <c r="G44" s="2"/>
      <c r="H44" s="2"/>
      <c r="I44" s="2"/>
    </row>
    <row r="45" spans="2:10" hidden="1" x14ac:dyDescent="0.2">
      <c r="B45" s="2"/>
      <c r="C45" s="2"/>
      <c r="D45" s="2"/>
      <c r="E45" s="2"/>
      <c r="F45" s="2"/>
      <c r="G45" s="2"/>
      <c r="H45" s="2"/>
      <c r="I45" s="2"/>
    </row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</sheetData>
  <mergeCells count="28">
    <mergeCell ref="B28:I28"/>
    <mergeCell ref="B29:I29"/>
    <mergeCell ref="B30:I30"/>
    <mergeCell ref="B27:I27"/>
    <mergeCell ref="B38:I38"/>
    <mergeCell ref="E31:I32"/>
    <mergeCell ref="B35:I35"/>
    <mergeCell ref="B36:I36"/>
    <mergeCell ref="B37:I37"/>
    <mergeCell ref="B31:D31"/>
    <mergeCell ref="B32:D32"/>
    <mergeCell ref="J6:J7"/>
    <mergeCell ref="D7:E7"/>
    <mergeCell ref="F7:G7"/>
    <mergeCell ref="H6:H8"/>
    <mergeCell ref="I6:I8"/>
    <mergeCell ref="B1:I1"/>
    <mergeCell ref="B2:I2"/>
    <mergeCell ref="G3:I3"/>
    <mergeCell ref="G4:I4"/>
    <mergeCell ref="B3:F3"/>
    <mergeCell ref="B4:F4"/>
    <mergeCell ref="B6:B8"/>
    <mergeCell ref="E5:F5"/>
    <mergeCell ref="C6:C8"/>
    <mergeCell ref="D6:G6"/>
    <mergeCell ref="G5:I5"/>
    <mergeCell ref="B5:C5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(01)</vt:lpstr>
      <vt:lpstr>(02)</vt:lpstr>
      <vt:lpstr>(03)</vt:lpstr>
      <vt:lpstr>(04)</vt:lpstr>
      <vt:lpstr>(05)</vt:lpstr>
      <vt:lpstr>(06)</vt:lpstr>
      <vt:lpstr>(07)</vt:lpstr>
      <vt:lpstr>(08)</vt:lpstr>
      <vt:lpstr>(09)</vt:lpstr>
      <vt:lpstr>(10)</vt:lpstr>
      <vt:lpstr>(11)</vt:lpstr>
      <vt:lpstr>(12)</vt:lpstr>
      <vt:lpstr>year review for website</vt:lpstr>
      <vt:lpstr>background 118-no2-2010</vt:lpstr>
      <vt:lpstr>'(01)'!Print_Area</vt:lpstr>
      <vt:lpstr>'(02)'!Print_Area</vt:lpstr>
      <vt:lpstr>'(03)'!Print_Area</vt:lpstr>
      <vt:lpstr>'(05)'!Print_Area</vt:lpstr>
      <vt:lpstr>'(06)'!Print_Area</vt:lpstr>
      <vt:lpstr>'(07)'!Print_Area</vt:lpstr>
      <vt:lpstr>'(08)'!Print_Area</vt:lpstr>
      <vt:lpstr>'(09)'!Print_Area</vt:lpstr>
      <vt:lpstr>'(10)'!Print_Area</vt:lpstr>
      <vt:lpstr>'(11)'!Print_Area</vt:lpstr>
      <vt:lpstr>'(12)'!Print_Area</vt:lpstr>
    </vt:vector>
  </TitlesOfParts>
  <Company>Harborough District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HDC User</dc:creator>
  <cp:lastModifiedBy>Gareth Rees</cp:lastModifiedBy>
  <cp:lastPrinted>2015-01-07T14:46:34Z</cp:lastPrinted>
  <dcterms:created xsi:type="dcterms:W3CDTF">2006-05-03T14:29:16Z</dcterms:created>
  <dcterms:modified xsi:type="dcterms:W3CDTF">2015-06-05T15:11:37Z</dcterms:modified>
</cp:coreProperties>
</file>