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885" yWindow="540" windowWidth="9915" windowHeight="11010" tabRatio="753" activeTab="13"/>
  </bookViews>
  <sheets>
    <sheet name="(01)" sheetId="1" r:id="rId1"/>
    <sheet name="(02)" sheetId="42" r:id="rId2"/>
    <sheet name="(03)" sheetId="43" r:id="rId3"/>
    <sheet name="(04)" sheetId="29" r:id="rId4"/>
    <sheet name="(05)" sheetId="30" r:id="rId5"/>
    <sheet name="(06)" sheetId="31" r:id="rId6"/>
    <sheet name="(07)" sheetId="32" r:id="rId7"/>
    <sheet name="(08)" sheetId="33" r:id="rId8"/>
    <sheet name="(09)" sheetId="34" r:id="rId9"/>
    <sheet name="(10)" sheetId="35" r:id="rId10"/>
    <sheet name="(11)" sheetId="36" r:id="rId11"/>
    <sheet name="(12)" sheetId="37" r:id="rId12"/>
    <sheet name="Chart1" sheetId="41" r:id="rId13"/>
    <sheet name="year review for website" sheetId="28" r:id="rId14"/>
    <sheet name="background 118-no2-2010" sheetId="39" r:id="rId15"/>
  </sheets>
  <externalReferences>
    <externalReference r:id="rId16"/>
  </externalReferences>
  <definedNames>
    <definedName name="_01" localSheetId="1">#REF!</definedName>
    <definedName name="_01" localSheetId="2">#REF!</definedName>
    <definedName name="_01">#REF!</definedName>
    <definedName name="_02" localSheetId="1">#REF!</definedName>
    <definedName name="_02" localSheetId="2">#REF!</definedName>
    <definedName name="_02">#REF!</definedName>
    <definedName name="_xlnm._FilterDatabase" localSheetId="14" hidden="1">'background 118-no2-2010'!$A$5:$F$594</definedName>
    <definedName name="_xlnm._FilterDatabase" localSheetId="13" hidden="1">'year review for website'!$A$4:$AQ$27</definedName>
    <definedName name="_xlnm.Print_Area" localSheetId="0">'(01)'!$A:$H</definedName>
    <definedName name="_xlnm.Print_Area" localSheetId="1">'(02)'!$A$1:$G$44</definedName>
    <definedName name="_xlnm.Print_Area" localSheetId="2">'(03)'!$A$1:$G$44</definedName>
    <definedName name="_xlnm.Print_Area" localSheetId="3">'(04)'!$A$1:$G$44</definedName>
    <definedName name="_xlnm.Print_Area" localSheetId="4">'(05)'!$A$1:$G$45</definedName>
    <definedName name="_xlnm.Print_Area" localSheetId="5">'(06)'!$A$1:$G$42</definedName>
    <definedName name="_xlnm.Print_Area" localSheetId="6">'(07)'!$A$1:$G$44</definedName>
    <definedName name="_xlnm.Print_Area" localSheetId="8">'(09)'!$A$1:$G$43</definedName>
    <definedName name="_xlnm.Print_Area" localSheetId="9">'(10)'!$A$1:$G$75</definedName>
    <definedName name="_xlnm.Print_Area" localSheetId="10">'(11)'!$A$1:$G$45</definedName>
    <definedName name="_xlnm.Print_Area" localSheetId="11">'(12)'!$A$1:$G$44</definedName>
  </definedNames>
  <calcPr calcId="145621"/>
</workbook>
</file>

<file path=xl/calcChain.xml><?xml version="1.0" encoding="utf-8"?>
<calcChain xmlns="http://schemas.openxmlformats.org/spreadsheetml/2006/main">
  <c r="AP26" i="28" l="1"/>
  <c r="AP27" i="28"/>
  <c r="N24" i="28"/>
  <c r="S24" i="28"/>
  <c r="Q24" i="28"/>
  <c r="T24" i="28"/>
  <c r="X27" i="28"/>
  <c r="W25" i="28"/>
  <c r="X24" i="28"/>
  <c r="W24" i="28"/>
  <c r="W27" i="28"/>
  <c r="P24" i="28"/>
  <c r="U25" i="28"/>
  <c r="V24" i="28"/>
  <c r="V25" i="28"/>
  <c r="X25" i="28"/>
  <c r="O24" i="28"/>
  <c r="V26" i="28"/>
  <c r="U26" i="28"/>
  <c r="R24" i="28"/>
  <c r="U24" i="28"/>
  <c r="W26" i="28"/>
  <c r="X26" i="28"/>
  <c r="Y27" i="28" l="1"/>
  <c r="B27" i="28"/>
  <c r="AM27" i="28"/>
  <c r="AN27" i="28"/>
  <c r="AO27" i="28"/>
  <c r="X11" i="28"/>
  <c r="M27" i="28"/>
  <c r="W11" i="28"/>
  <c r="Z27" i="28" l="1"/>
  <c r="AA27" i="28"/>
  <c r="AC27" i="28"/>
  <c r="B26" i="28"/>
  <c r="B25" i="28"/>
  <c r="M26" i="28"/>
  <c r="AE27" i="28" l="1"/>
  <c r="AF27" i="28"/>
  <c r="AH27" i="28" s="1"/>
  <c r="AD27" i="28"/>
  <c r="AM25" i="28"/>
  <c r="AN25" i="28"/>
  <c r="AO25" i="28"/>
  <c r="AM26" i="28"/>
  <c r="AO26" i="28" s="1"/>
  <c r="AN26" i="28"/>
  <c r="AM24" i="28"/>
  <c r="AN24" i="28"/>
  <c r="M24" i="28"/>
  <c r="B24" i="28"/>
  <c r="AG27" i="28" l="1"/>
  <c r="AO24" i="28"/>
  <c r="AI27" i="28"/>
  <c r="AJ27" i="28"/>
  <c r="Y24" i="28"/>
  <c r="Z24" i="28" s="1"/>
  <c r="AA24" i="28"/>
  <c r="AC24" i="28"/>
  <c r="AF24" i="28" s="1"/>
  <c r="AH24" i="28" s="1"/>
  <c r="K31" i="30"/>
  <c r="A31" i="30" s="1"/>
  <c r="K30" i="30"/>
  <c r="A30" i="30" s="1"/>
  <c r="R7" i="28"/>
  <c r="AG24" i="28" l="1"/>
  <c r="AI24" i="28" s="1"/>
  <c r="AJ24" i="28"/>
  <c r="AP24" i="28"/>
  <c r="AD24" i="28"/>
  <c r="AE24" i="28"/>
  <c r="K30" i="29"/>
  <c r="K31" i="29"/>
  <c r="M13" i="28"/>
  <c r="U12" i="28"/>
  <c r="O22" i="28"/>
  <c r="T9" i="28"/>
  <c r="T22" i="28"/>
  <c r="Q8" i="28"/>
  <c r="X14" i="28"/>
  <c r="S11" i="28"/>
  <c r="V14" i="28"/>
  <c r="V10" i="28"/>
  <c r="X21" i="28"/>
  <c r="R5" i="28"/>
  <c r="R23" i="28"/>
  <c r="U13" i="28"/>
  <c r="N22" i="28"/>
  <c r="V22" i="28"/>
  <c r="W22" i="28"/>
  <c r="X19" i="28"/>
  <c r="O18" i="28"/>
  <c r="N23" i="28"/>
  <c r="U10" i="28"/>
  <c r="W23" i="28"/>
  <c r="U14" i="28"/>
  <c r="M17" i="28"/>
  <c r="V11" i="28"/>
  <c r="X18" i="28"/>
  <c r="P23" i="28"/>
  <c r="M18" i="28"/>
  <c r="N16" i="28"/>
  <c r="W5" i="28"/>
  <c r="V7" i="28"/>
  <c r="N21" i="28"/>
  <c r="X16" i="28"/>
  <c r="X7" i="28"/>
  <c r="S12" i="28"/>
  <c r="V5" i="28"/>
  <c r="V18" i="28"/>
  <c r="P8" i="28"/>
  <c r="S9" i="28"/>
  <c r="S21" i="28"/>
  <c r="X22" i="28"/>
  <c r="S20" i="28"/>
  <c r="R6" i="28"/>
  <c r="V12" i="28"/>
  <c r="R20" i="28"/>
  <c r="V17" i="28"/>
  <c r="T16" i="28"/>
  <c r="X17" i="28"/>
  <c r="Q20" i="28"/>
  <c r="Q15" i="28"/>
  <c r="O5" i="28"/>
  <c r="N6" i="28"/>
  <c r="O11" i="28"/>
  <c r="O7" i="28"/>
  <c r="N5" i="28"/>
  <c r="V19" i="28"/>
  <c r="W7" i="28"/>
  <c r="P5" i="28"/>
  <c r="S16" i="28"/>
  <c r="X6" i="28"/>
  <c r="O12" i="28"/>
  <c r="U11" i="28"/>
  <c r="Q19" i="28"/>
  <c r="R21" i="28"/>
  <c r="P12" i="28"/>
  <c r="T8" i="28"/>
  <c r="P16" i="28"/>
  <c r="W6" i="28"/>
  <c r="N19" i="28"/>
  <c r="X5" i="28"/>
  <c r="N7" i="28"/>
  <c r="O13" i="28"/>
  <c r="W17" i="28"/>
  <c r="N12" i="28"/>
  <c r="S23" i="28"/>
  <c r="U5" i="28"/>
  <c r="Q21" i="28"/>
  <c r="P11" i="28"/>
  <c r="O9" i="28"/>
  <c r="R13" i="28"/>
  <c r="P10" i="28"/>
  <c r="X15" i="28"/>
  <c r="W14" i="28"/>
  <c r="P7" i="28"/>
  <c r="O16" i="28"/>
  <c r="Q9" i="28"/>
  <c r="R19" i="28"/>
  <c r="X13" i="28"/>
  <c r="Q17" i="28"/>
  <c r="W13" i="28"/>
  <c r="P6" i="28"/>
  <c r="M5" i="28"/>
  <c r="M19" i="28"/>
  <c r="T6" i="28"/>
  <c r="T11" i="28"/>
  <c r="V20" i="28"/>
  <c r="S22" i="28"/>
  <c r="V6" i="28"/>
  <c r="T7" i="28"/>
  <c r="N10" i="28"/>
  <c r="U7" i="28"/>
  <c r="U21" i="28"/>
  <c r="S6" i="28"/>
  <c r="U16" i="28"/>
  <c r="S14" i="28"/>
  <c r="P22" i="28"/>
  <c r="N13" i="28"/>
  <c r="V13" i="28"/>
  <c r="W18" i="28"/>
  <c r="M8" i="28"/>
  <c r="N17" i="28"/>
  <c r="R12" i="28"/>
  <c r="T18" i="28"/>
  <c r="M10" i="28"/>
  <c r="M6" i="28"/>
  <c r="Q10" i="28"/>
  <c r="M21" i="28"/>
  <c r="T23" i="28"/>
  <c r="S7" i="28"/>
  <c r="T15" i="28"/>
  <c r="Q14" i="28"/>
  <c r="P18" i="28"/>
  <c r="N15" i="28"/>
  <c r="M16" i="28"/>
  <c r="U6" i="28"/>
  <c r="S19" i="28"/>
  <c r="M12" i="28"/>
  <c r="Q22" i="28"/>
  <c r="T5" i="28"/>
  <c r="M22" i="28"/>
  <c r="P15" i="28"/>
  <c r="U17" i="28"/>
  <c r="U22" i="28"/>
  <c r="R14" i="28"/>
  <c r="X12" i="28"/>
  <c r="R22" i="28"/>
  <c r="W20" i="28"/>
  <c r="O6" i="28"/>
  <c r="U20" i="28"/>
  <c r="V16" i="28"/>
  <c r="T19" i="28"/>
  <c r="Q13" i="28"/>
  <c r="N11" i="28"/>
  <c r="M15" i="28"/>
  <c r="N20" i="28"/>
  <c r="P14" i="28"/>
  <c r="X20" i="28"/>
  <c r="R11" i="28"/>
  <c r="U15" i="28"/>
  <c r="U19" i="28"/>
  <c r="T13" i="28"/>
  <c r="P20" i="28"/>
  <c r="R17" i="28"/>
  <c r="U18" i="28"/>
  <c r="Q6" i="28"/>
  <c r="R16" i="28"/>
  <c r="O8" i="28"/>
  <c r="V23" i="28"/>
  <c r="O23" i="28"/>
  <c r="U23" i="28"/>
  <c r="X23" i="28"/>
  <c r="W12" i="28"/>
  <c r="Q23" i="28"/>
  <c r="P21" i="28"/>
  <c r="M9" i="28"/>
  <c r="R10" i="28"/>
  <c r="R8" i="28"/>
  <c r="W21" i="28"/>
  <c r="M11" i="28"/>
  <c r="N9" i="28"/>
  <c r="R18" i="28"/>
  <c r="P17" i="28"/>
  <c r="Q7" i="28"/>
  <c r="S13" i="28"/>
  <c r="Q16" i="28"/>
  <c r="O14" i="28"/>
  <c r="T10" i="28"/>
  <c r="S8" i="28"/>
  <c r="S5" i="28"/>
  <c r="V15" i="28"/>
  <c r="S17" i="28"/>
  <c r="P9" i="28"/>
  <c r="O19" i="28"/>
  <c r="O20" i="28"/>
  <c r="Q11" i="28"/>
  <c r="P13" i="28"/>
  <c r="V21" i="28"/>
  <c r="W19" i="28"/>
  <c r="R9" i="28"/>
  <c r="S15" i="28"/>
  <c r="O10" i="28"/>
  <c r="W15" i="28"/>
  <c r="W16" i="28"/>
  <c r="T21" i="28"/>
  <c r="S18" i="28"/>
  <c r="N18" i="28"/>
  <c r="Q5" i="28"/>
  <c r="N14" i="28"/>
  <c r="T14" i="28"/>
  <c r="T20" i="28"/>
  <c r="R15" i="28"/>
  <c r="O21" i="28"/>
  <c r="N8" i="28"/>
  <c r="T17" i="28"/>
  <c r="T12" i="28"/>
  <c r="O15" i="28"/>
  <c r="M7" i="28"/>
  <c r="P19" i="28"/>
  <c r="Q12" i="28"/>
  <c r="S10" i="28"/>
  <c r="M23" i="28"/>
  <c r="O17" i="28"/>
  <c r="M14" i="28"/>
  <c r="M20" i="28"/>
  <c r="Q18" i="28"/>
  <c r="Y10" i="28" l="1"/>
  <c r="Y26" i="28"/>
  <c r="Z26" i="28" s="1"/>
  <c r="Y25" i="28"/>
  <c r="Z25" i="28" s="1"/>
  <c r="AA25" i="28"/>
  <c r="AC25" i="28"/>
  <c r="AC26" i="28"/>
  <c r="AA26" i="28"/>
  <c r="Y9" i="28"/>
  <c r="Y8" i="28"/>
  <c r="AC22" i="28"/>
  <c r="AE22" i="28" s="1"/>
  <c r="AC23" i="28"/>
  <c r="AE23" i="28" s="1"/>
  <c r="K2" i="1"/>
  <c r="AP25" i="28" l="1"/>
  <c r="AD26" i="28"/>
  <c r="AE25" i="28"/>
  <c r="AF25" i="28"/>
  <c r="AH25" i="28" s="1"/>
  <c r="AE26" i="28"/>
  <c r="AF26" i="28"/>
  <c r="AH26" i="28" s="1"/>
  <c r="AD25" i="28"/>
  <c r="C13" i="37"/>
  <c r="D13" i="37"/>
  <c r="C14" i="37"/>
  <c r="D14" i="37"/>
  <c r="C15" i="37"/>
  <c r="D15" i="37"/>
  <c r="C16" i="37"/>
  <c r="D16" i="37"/>
  <c r="C17" i="37"/>
  <c r="D17" i="37"/>
  <c r="C18" i="37"/>
  <c r="D18" i="37"/>
  <c r="C19" i="37"/>
  <c r="D19" i="37"/>
  <c r="C20" i="37"/>
  <c r="D20" i="37"/>
  <c r="C21" i="37"/>
  <c r="D21" i="37"/>
  <c r="C22" i="37"/>
  <c r="D22" i="37"/>
  <c r="C23" i="37"/>
  <c r="D23" i="37"/>
  <c r="C24" i="37"/>
  <c r="D24" i="37"/>
  <c r="C25" i="37"/>
  <c r="D25" i="37"/>
  <c r="C26" i="37"/>
  <c r="D26" i="37"/>
  <c r="D27" i="37"/>
  <c r="D28" i="37"/>
  <c r="C29" i="37"/>
  <c r="D29" i="37"/>
  <c r="C30" i="37"/>
  <c r="D30" i="37"/>
  <c r="C31" i="37"/>
  <c r="D31" i="37"/>
  <c r="C13" i="36"/>
  <c r="D13" i="36"/>
  <c r="C14" i="36"/>
  <c r="D14" i="36"/>
  <c r="C15" i="36"/>
  <c r="D15" i="36"/>
  <c r="C16" i="36"/>
  <c r="D16" i="36"/>
  <c r="C17" i="36"/>
  <c r="D17" i="36"/>
  <c r="C18" i="36"/>
  <c r="D18" i="36"/>
  <c r="C19" i="36"/>
  <c r="D19" i="36"/>
  <c r="C20" i="36"/>
  <c r="D20" i="36"/>
  <c r="C21" i="36"/>
  <c r="D21" i="36"/>
  <c r="C22" i="36"/>
  <c r="D22" i="36"/>
  <c r="D23" i="36"/>
  <c r="C24" i="36"/>
  <c r="D24" i="36"/>
  <c r="C25" i="36"/>
  <c r="D25" i="36"/>
  <c r="C26" i="36"/>
  <c r="D26" i="36"/>
  <c r="D27" i="36"/>
  <c r="C28" i="36"/>
  <c r="D28" i="36"/>
  <c r="C29" i="36"/>
  <c r="D29" i="36"/>
  <c r="C30" i="36"/>
  <c r="D30" i="36"/>
  <c r="C31" i="36"/>
  <c r="D31" i="36"/>
  <c r="C13" i="35"/>
  <c r="D13" i="35"/>
  <c r="C14" i="35"/>
  <c r="D14" i="35"/>
  <c r="C15" i="35"/>
  <c r="D15" i="35"/>
  <c r="C16" i="35"/>
  <c r="D16" i="35"/>
  <c r="C17" i="35"/>
  <c r="D17" i="35"/>
  <c r="C18" i="35"/>
  <c r="D18" i="35"/>
  <c r="C19" i="35"/>
  <c r="D19" i="35"/>
  <c r="C20" i="35"/>
  <c r="D20" i="35"/>
  <c r="C21" i="35"/>
  <c r="D21" i="35"/>
  <c r="C22" i="35"/>
  <c r="D22" i="35"/>
  <c r="C23" i="35"/>
  <c r="D23" i="35"/>
  <c r="C24" i="35"/>
  <c r="D24" i="35"/>
  <c r="C25" i="35"/>
  <c r="D25" i="35"/>
  <c r="C26" i="35"/>
  <c r="D26" i="35"/>
  <c r="C27" i="35"/>
  <c r="D27" i="35"/>
  <c r="C28" i="35"/>
  <c r="D28" i="35"/>
  <c r="C29" i="35"/>
  <c r="D29" i="35"/>
  <c r="C30" i="35"/>
  <c r="D30" i="35"/>
  <c r="C31" i="35"/>
  <c r="D31" i="35"/>
  <c r="D12" i="35"/>
  <c r="C12" i="35"/>
  <c r="C13" i="34"/>
  <c r="D13" i="34"/>
  <c r="C14" i="34"/>
  <c r="D14" i="34"/>
  <c r="C15" i="34"/>
  <c r="D15" i="34"/>
  <c r="C16" i="34"/>
  <c r="D16" i="34"/>
  <c r="C17" i="34"/>
  <c r="D17" i="34"/>
  <c r="C18" i="34"/>
  <c r="D18" i="34"/>
  <c r="C19" i="34"/>
  <c r="D19" i="34"/>
  <c r="C20" i="34"/>
  <c r="D20" i="34"/>
  <c r="C21" i="34"/>
  <c r="D21" i="34"/>
  <c r="C22" i="34"/>
  <c r="D22" i="34"/>
  <c r="C23" i="34"/>
  <c r="D23" i="34"/>
  <c r="C24" i="34"/>
  <c r="D24" i="34"/>
  <c r="C25" i="34"/>
  <c r="D25" i="34"/>
  <c r="C26" i="34"/>
  <c r="D26" i="34"/>
  <c r="C27" i="34"/>
  <c r="D27" i="34"/>
  <c r="C28" i="34"/>
  <c r="D28" i="34"/>
  <c r="C29" i="34"/>
  <c r="D29" i="34"/>
  <c r="C30" i="34"/>
  <c r="D30" i="34"/>
  <c r="C31" i="34"/>
  <c r="D31" i="34"/>
  <c r="D12" i="34"/>
  <c r="C12" i="34"/>
  <c r="C13" i="33"/>
  <c r="D13" i="33"/>
  <c r="C14" i="33"/>
  <c r="D14" i="33"/>
  <c r="C15" i="33"/>
  <c r="D15" i="33"/>
  <c r="C16" i="33"/>
  <c r="D16" i="33"/>
  <c r="C17" i="33"/>
  <c r="D17" i="33"/>
  <c r="C18" i="33"/>
  <c r="D18" i="33"/>
  <c r="C19" i="33"/>
  <c r="D19" i="33"/>
  <c r="C20" i="33"/>
  <c r="D20" i="33"/>
  <c r="C21" i="33"/>
  <c r="D21" i="33"/>
  <c r="C22" i="33"/>
  <c r="D22" i="33"/>
  <c r="C23" i="33"/>
  <c r="D23" i="33"/>
  <c r="C24" i="33"/>
  <c r="D24" i="33"/>
  <c r="C25" i="33"/>
  <c r="D25" i="33"/>
  <c r="C26" i="33"/>
  <c r="D26" i="33"/>
  <c r="C27" i="33"/>
  <c r="D27" i="33"/>
  <c r="C28" i="33"/>
  <c r="D28" i="33"/>
  <c r="C29" i="33"/>
  <c r="D29" i="33"/>
  <c r="C30" i="33"/>
  <c r="D30" i="33"/>
  <c r="C31" i="33"/>
  <c r="D31" i="33"/>
  <c r="D12" i="33"/>
  <c r="C12" i="33"/>
  <c r="C13" i="32"/>
  <c r="D13" i="32"/>
  <c r="C14" i="32"/>
  <c r="D14" i="32"/>
  <c r="C15" i="32"/>
  <c r="D15" i="32"/>
  <c r="C16" i="32"/>
  <c r="D16" i="32"/>
  <c r="C17" i="32"/>
  <c r="D17" i="32"/>
  <c r="C18" i="32"/>
  <c r="D18" i="32"/>
  <c r="C19" i="32"/>
  <c r="D19" i="32"/>
  <c r="C20" i="32"/>
  <c r="D20" i="32"/>
  <c r="C21" i="32"/>
  <c r="D21" i="32"/>
  <c r="C22" i="32"/>
  <c r="D22" i="32"/>
  <c r="C23" i="32"/>
  <c r="D23" i="32"/>
  <c r="C24" i="32"/>
  <c r="D24" i="32"/>
  <c r="C25" i="32"/>
  <c r="D25" i="32"/>
  <c r="C26" i="32"/>
  <c r="D26" i="32"/>
  <c r="C27" i="32"/>
  <c r="D27" i="32"/>
  <c r="C28" i="32"/>
  <c r="D28" i="32"/>
  <c r="C29" i="32"/>
  <c r="D29" i="32"/>
  <c r="C30" i="32"/>
  <c r="D30" i="32"/>
  <c r="C31" i="32"/>
  <c r="D31" i="32"/>
  <c r="D12" i="32"/>
  <c r="C12" i="32"/>
  <c r="C13" i="31"/>
  <c r="D13" i="31"/>
  <c r="C14" i="31"/>
  <c r="D14" i="31"/>
  <c r="C15" i="31"/>
  <c r="D15" i="31"/>
  <c r="C16" i="31"/>
  <c r="D16" i="31"/>
  <c r="C17" i="31"/>
  <c r="D17" i="31"/>
  <c r="C18" i="31"/>
  <c r="D18" i="31"/>
  <c r="C19" i="31"/>
  <c r="D19" i="31"/>
  <c r="C20" i="31"/>
  <c r="D20" i="31"/>
  <c r="C21" i="31"/>
  <c r="D21" i="31"/>
  <c r="C22" i="31"/>
  <c r="D22" i="31"/>
  <c r="C23" i="31"/>
  <c r="D23" i="31"/>
  <c r="C24" i="31"/>
  <c r="D24" i="31"/>
  <c r="C25" i="31"/>
  <c r="D25" i="31"/>
  <c r="C26" i="31"/>
  <c r="D26" i="31"/>
  <c r="C27" i="31"/>
  <c r="D27" i="31"/>
  <c r="C28" i="31"/>
  <c r="D28" i="31"/>
  <c r="C29" i="31"/>
  <c r="D29" i="31"/>
  <c r="C30" i="31"/>
  <c r="D30" i="31"/>
  <c r="C31" i="31"/>
  <c r="D31" i="31"/>
  <c r="D12" i="31"/>
  <c r="C12" i="31"/>
  <c r="C13" i="30"/>
  <c r="D13" i="30"/>
  <c r="C14" i="30"/>
  <c r="D14" i="30"/>
  <c r="C15" i="30"/>
  <c r="D15" i="30"/>
  <c r="C16" i="30"/>
  <c r="D16" i="30"/>
  <c r="C17" i="30"/>
  <c r="D17" i="30"/>
  <c r="C18" i="30"/>
  <c r="D18" i="30"/>
  <c r="C19" i="30"/>
  <c r="D19" i="30"/>
  <c r="C20" i="30"/>
  <c r="D20" i="30"/>
  <c r="C21" i="30"/>
  <c r="D21" i="30"/>
  <c r="C22" i="30"/>
  <c r="D22" i="30"/>
  <c r="D23" i="30"/>
  <c r="C24" i="30"/>
  <c r="D24" i="30"/>
  <c r="C25" i="30"/>
  <c r="D25" i="30"/>
  <c r="C26" i="30"/>
  <c r="D26" i="30"/>
  <c r="C27" i="30"/>
  <c r="D27" i="30"/>
  <c r="C28" i="30"/>
  <c r="D28" i="30"/>
  <c r="C29" i="30"/>
  <c r="D29" i="30"/>
  <c r="C30" i="30"/>
  <c r="D30" i="30"/>
  <c r="C31" i="30"/>
  <c r="D31" i="30"/>
  <c r="D12" i="30"/>
  <c r="C12" i="30"/>
  <c r="C13" i="29"/>
  <c r="D13" i="29"/>
  <c r="C14" i="29"/>
  <c r="D14" i="29"/>
  <c r="C15" i="29"/>
  <c r="D15" i="29"/>
  <c r="C16" i="29"/>
  <c r="D16" i="29"/>
  <c r="C17" i="29"/>
  <c r="D17" i="29"/>
  <c r="C18" i="29"/>
  <c r="D18" i="29"/>
  <c r="C19" i="29"/>
  <c r="D19" i="29"/>
  <c r="C20" i="29"/>
  <c r="D20" i="29"/>
  <c r="C21" i="29"/>
  <c r="D21" i="29"/>
  <c r="C22" i="29"/>
  <c r="D22" i="29"/>
  <c r="C23" i="29"/>
  <c r="D23" i="29"/>
  <c r="C24" i="29"/>
  <c r="D24" i="29"/>
  <c r="C25" i="29"/>
  <c r="D25" i="29"/>
  <c r="C26" i="29"/>
  <c r="D26" i="29"/>
  <c r="C27" i="29"/>
  <c r="D27" i="29"/>
  <c r="C28" i="29"/>
  <c r="D28" i="29"/>
  <c r="C29" i="29"/>
  <c r="D29" i="29"/>
  <c r="C30" i="29"/>
  <c r="D30" i="29"/>
  <c r="C31" i="29"/>
  <c r="D31" i="29"/>
  <c r="D12" i="29"/>
  <c r="C12" i="29"/>
  <c r="C13" i="43"/>
  <c r="D13" i="43"/>
  <c r="C14" i="43"/>
  <c r="D14" i="43"/>
  <c r="C15" i="43"/>
  <c r="D15" i="43"/>
  <c r="C16" i="43"/>
  <c r="D16" i="43"/>
  <c r="C17" i="43"/>
  <c r="D17" i="43"/>
  <c r="C18" i="43"/>
  <c r="D18" i="43"/>
  <c r="C19" i="43"/>
  <c r="D19" i="43"/>
  <c r="C20" i="43"/>
  <c r="D20" i="43"/>
  <c r="C21" i="43"/>
  <c r="D21" i="43"/>
  <c r="C22" i="43"/>
  <c r="D22" i="43"/>
  <c r="C23" i="43"/>
  <c r="D23" i="43"/>
  <c r="C24" i="43"/>
  <c r="D24" i="43"/>
  <c r="C25" i="43"/>
  <c r="D25" i="43"/>
  <c r="C26" i="43"/>
  <c r="D26" i="43"/>
  <c r="D27" i="43"/>
  <c r="C28" i="43"/>
  <c r="D28" i="43"/>
  <c r="C29" i="43"/>
  <c r="D29" i="43"/>
  <c r="C30" i="43"/>
  <c r="D30" i="43"/>
  <c r="C31" i="43"/>
  <c r="D31" i="43"/>
  <c r="D12" i="43"/>
  <c r="C12" i="43"/>
  <c r="C13" i="42"/>
  <c r="D13" i="42"/>
  <c r="C14" i="42"/>
  <c r="D14" i="42"/>
  <c r="G14" i="42" s="1"/>
  <c r="C15" i="42"/>
  <c r="D15" i="42"/>
  <c r="C16" i="42"/>
  <c r="D16" i="42"/>
  <c r="C17" i="42"/>
  <c r="D17" i="42"/>
  <c r="C18" i="42"/>
  <c r="D18" i="42"/>
  <c r="C19" i="42"/>
  <c r="D19" i="42"/>
  <c r="C20" i="42"/>
  <c r="D20" i="42"/>
  <c r="G20" i="42" s="1"/>
  <c r="C21" i="42"/>
  <c r="D21" i="42"/>
  <c r="C22" i="42"/>
  <c r="D22" i="42"/>
  <c r="C23" i="42"/>
  <c r="D23" i="42"/>
  <c r="C24" i="42"/>
  <c r="D24" i="42"/>
  <c r="C25" i="42"/>
  <c r="D25" i="42"/>
  <c r="C26" i="42"/>
  <c r="D26" i="42"/>
  <c r="C27" i="42"/>
  <c r="D27" i="42"/>
  <c r="C28" i="42"/>
  <c r="D28" i="42"/>
  <c r="C29" i="42"/>
  <c r="D29" i="42"/>
  <c r="C30" i="42"/>
  <c r="D30" i="42"/>
  <c r="G30" i="42" s="1"/>
  <c r="C31" i="42"/>
  <c r="D31" i="42"/>
  <c r="G31" i="42" s="1"/>
  <c r="D12" i="42"/>
  <c r="C12" i="42"/>
  <c r="B31" i="36"/>
  <c r="B30" i="36"/>
  <c r="B31" i="35"/>
  <c r="B30" i="35"/>
  <c r="B31" i="34"/>
  <c r="B30" i="34"/>
  <c r="B31" i="33"/>
  <c r="B30" i="33"/>
  <c r="B31" i="32"/>
  <c r="B30" i="32"/>
  <c r="B30" i="29"/>
  <c r="B30" i="30" s="1"/>
  <c r="B30" i="31" s="1"/>
  <c r="B31" i="29"/>
  <c r="B31" i="30" s="1"/>
  <c r="B31" i="31" s="1"/>
  <c r="B13" i="29"/>
  <c r="B14" i="29"/>
  <c r="B15" i="29"/>
  <c r="B16" i="29"/>
  <c r="B17" i="29"/>
  <c r="B18" i="29"/>
  <c r="B19" i="29"/>
  <c r="B20" i="29"/>
  <c r="B21" i="29"/>
  <c r="B22" i="29"/>
  <c r="B23" i="29"/>
  <c r="B24" i="29"/>
  <c r="B26" i="29"/>
  <c r="B27" i="29"/>
  <c r="B28" i="29"/>
  <c r="B29" i="29"/>
  <c r="B13" i="43"/>
  <c r="G13" i="43"/>
  <c r="B14" i="43"/>
  <c r="B15" i="43"/>
  <c r="B16" i="43"/>
  <c r="B17" i="43"/>
  <c r="G17" i="43"/>
  <c r="B18" i="43"/>
  <c r="B19" i="43"/>
  <c r="B20" i="43"/>
  <c r="B21" i="43"/>
  <c r="B22" i="43"/>
  <c r="B23" i="43"/>
  <c r="G23" i="43"/>
  <c r="B24" i="43"/>
  <c r="G25" i="43"/>
  <c r="B26" i="43"/>
  <c r="B27" i="43"/>
  <c r="B28" i="43"/>
  <c r="B29" i="43"/>
  <c r="B30" i="43"/>
  <c r="B31" i="43"/>
  <c r="B12" i="43"/>
  <c r="B12" i="29" s="1"/>
  <c r="B13" i="42"/>
  <c r="B14" i="42"/>
  <c r="B15" i="42"/>
  <c r="B16" i="42"/>
  <c r="B17" i="42"/>
  <c r="B18" i="42"/>
  <c r="B19" i="42"/>
  <c r="B20" i="42"/>
  <c r="B21" i="42"/>
  <c r="B22" i="42"/>
  <c r="B23" i="42"/>
  <c r="B24" i="42"/>
  <c r="B25" i="42"/>
  <c r="B25" i="43" s="1"/>
  <c r="B25" i="29" s="1"/>
  <c r="B26" i="42"/>
  <c r="B27" i="42"/>
  <c r="B28" i="42"/>
  <c r="B29" i="42"/>
  <c r="B30" i="42"/>
  <c r="B31" i="42"/>
  <c r="B12" i="42"/>
  <c r="G29" i="43"/>
  <c r="G29" i="42"/>
  <c r="G27" i="42"/>
  <c r="G25" i="42"/>
  <c r="G23" i="42"/>
  <c r="G21" i="42"/>
  <c r="G19" i="42"/>
  <c r="G17" i="42"/>
  <c r="G15" i="42"/>
  <c r="G13" i="42"/>
  <c r="G12" i="42"/>
  <c r="B8" i="28"/>
  <c r="B9" i="28"/>
  <c r="B19" i="28"/>
  <c r="B7" i="28"/>
  <c r="B22" i="28"/>
  <c r="B14" i="28"/>
  <c r="B6" i="28"/>
  <c r="B11" i="28"/>
  <c r="B23" i="28"/>
  <c r="B13" i="28"/>
  <c r="B5" i="28"/>
  <c r="B21" i="28"/>
  <c r="B12" i="28"/>
  <c r="B17" i="28"/>
  <c r="B16" i="28"/>
  <c r="B20" i="28"/>
  <c r="B18" i="28"/>
  <c r="B10" i="28"/>
  <c r="B15" i="28"/>
  <c r="AG25" i="28" l="1"/>
  <c r="AI25" i="28" s="1"/>
  <c r="AJ25" i="28"/>
  <c r="AG26" i="28"/>
  <c r="AI26" i="28" s="1"/>
  <c r="AJ26" i="28"/>
  <c r="G28" i="42"/>
  <c r="G16" i="42"/>
  <c r="G26" i="43"/>
  <c r="G22" i="43"/>
  <c r="G18" i="43"/>
  <c r="G14" i="43"/>
  <c r="G30" i="43"/>
  <c r="G22" i="42"/>
  <c r="G18" i="42"/>
  <c r="G21" i="43"/>
  <c r="G27" i="43"/>
  <c r="G24" i="42"/>
  <c r="G31" i="43"/>
  <c r="G28" i="43"/>
  <c r="G25" i="29"/>
  <c r="G26" i="42"/>
  <c r="G24" i="43"/>
  <c r="G20" i="43"/>
  <c r="G19" i="43"/>
  <c r="G15" i="43"/>
  <c r="G12" i="43"/>
  <c r="G27" i="29"/>
  <c r="G23" i="29"/>
  <c r="G19" i="29"/>
  <c r="G15" i="29"/>
  <c r="G18" i="29"/>
  <c r="G14" i="29"/>
  <c r="G26" i="29"/>
  <c r="G24" i="29"/>
  <c r="G22" i="29"/>
  <c r="G17" i="29"/>
  <c r="G29" i="29"/>
  <c r="G21" i="29"/>
  <c r="G12" i="29"/>
  <c r="G20" i="29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D12" i="1"/>
  <c r="C12" i="1"/>
  <c r="C7" i="1"/>
  <c r="C7" i="42" s="1"/>
  <c r="K19" i="42" l="1"/>
  <c r="A19" i="42" s="1"/>
  <c r="C7" i="43"/>
  <c r="K24" i="42"/>
  <c r="A24" i="42" s="1"/>
  <c r="K31" i="42"/>
  <c r="A31" i="42" s="1"/>
  <c r="K26" i="42"/>
  <c r="A26" i="42" s="1"/>
  <c r="K16" i="42"/>
  <c r="A16" i="42" s="1"/>
  <c r="K23" i="42"/>
  <c r="A23" i="42" s="1"/>
  <c r="K29" i="42"/>
  <c r="A29" i="42" s="1"/>
  <c r="K22" i="42"/>
  <c r="A22" i="42" s="1"/>
  <c r="K14" i="42"/>
  <c r="A14" i="42" s="1"/>
  <c r="K17" i="42"/>
  <c r="A17" i="42" s="1"/>
  <c r="K15" i="42"/>
  <c r="A15" i="42" s="1"/>
  <c r="K27" i="42"/>
  <c r="A27" i="42" s="1"/>
  <c r="K20" i="42"/>
  <c r="A20" i="42" s="1"/>
  <c r="K12" i="42"/>
  <c r="A12" i="42" s="1"/>
  <c r="K30" i="42"/>
  <c r="A30" i="42" s="1"/>
  <c r="K13" i="42"/>
  <c r="A13" i="42" s="1"/>
  <c r="K25" i="42"/>
  <c r="A25" i="42" s="1"/>
  <c r="K18" i="42"/>
  <c r="A18" i="42" s="1"/>
  <c r="K21" i="42"/>
  <c r="A21" i="42" s="1"/>
  <c r="K28" i="42"/>
  <c r="A28" i="42" s="1"/>
  <c r="G28" i="29"/>
  <c r="G30" i="31"/>
  <c r="G31" i="31"/>
  <c r="G30" i="30"/>
  <c r="G13" i="29"/>
  <c r="G16" i="43"/>
  <c r="G30" i="29"/>
  <c r="G31" i="29"/>
  <c r="G31" i="30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K23" i="1"/>
  <c r="A23" i="1" s="1"/>
  <c r="C12" i="37"/>
  <c r="D12" i="37"/>
  <c r="K30" i="43" l="1"/>
  <c r="A30" i="43" s="1"/>
  <c r="K31" i="43"/>
  <c r="A31" i="43" s="1"/>
  <c r="G31" i="32"/>
  <c r="G30" i="32"/>
  <c r="G16" i="29"/>
  <c r="K26" i="1"/>
  <c r="A26" i="1" s="1"/>
  <c r="K28" i="1"/>
  <c r="A28" i="1" s="1"/>
  <c r="K30" i="1"/>
  <c r="A30" i="1" s="1"/>
  <c r="K14" i="1"/>
  <c r="A14" i="1" s="1"/>
  <c r="K16" i="1"/>
  <c r="A16" i="1" s="1"/>
  <c r="K18" i="1"/>
  <c r="A18" i="1" s="1"/>
  <c r="K20" i="1"/>
  <c r="A20" i="1" s="1"/>
  <c r="K22" i="1"/>
  <c r="A22" i="1" s="1"/>
  <c r="K24" i="1"/>
  <c r="A24" i="1" s="1"/>
  <c r="K12" i="1"/>
  <c r="A12" i="1" s="1"/>
  <c r="K25" i="1"/>
  <c r="A25" i="1" s="1"/>
  <c r="K27" i="1"/>
  <c r="A27" i="1" s="1"/>
  <c r="K29" i="1"/>
  <c r="A29" i="1" s="1"/>
  <c r="K31" i="1"/>
  <c r="A31" i="1" s="1"/>
  <c r="K13" i="1"/>
  <c r="A13" i="1" s="1"/>
  <c r="K15" i="1"/>
  <c r="A15" i="1" s="1"/>
  <c r="K17" i="1"/>
  <c r="A17" i="1" s="1"/>
  <c r="K19" i="1"/>
  <c r="A19" i="1" s="1"/>
  <c r="K21" i="1"/>
  <c r="A21" i="1" s="1"/>
  <c r="G30" i="33" l="1"/>
  <c r="G31" i="33"/>
  <c r="G30" i="34" l="1"/>
  <c r="G31" i="34"/>
  <c r="G31" i="36" l="1"/>
  <c r="G31" i="35"/>
  <c r="G30" i="36"/>
  <c r="G30" i="35"/>
  <c r="Y19" i="28"/>
  <c r="AM22" i="28"/>
  <c r="AN22" i="28"/>
  <c r="AM23" i="28"/>
  <c r="AO23" i="28" s="1"/>
  <c r="AN23" i="28"/>
  <c r="AA20" i="28" l="1"/>
  <c r="Y20" i="28"/>
  <c r="Z20" i="28" s="1"/>
  <c r="AA22" i="28"/>
  <c r="Y22" i="28"/>
  <c r="Z22" i="28" s="1"/>
  <c r="Y21" i="28"/>
  <c r="Z21" i="28" s="1"/>
  <c r="AA21" i="28"/>
  <c r="AO22" i="28"/>
  <c r="AP22" i="28"/>
  <c r="G31" i="37"/>
  <c r="B30" i="37"/>
  <c r="B31" i="37"/>
  <c r="AD22" i="28" l="1"/>
  <c r="AF23" i="28"/>
  <c r="AH23" i="28" s="1"/>
  <c r="AA23" i="28"/>
  <c r="AD23" i="28" s="1"/>
  <c r="Y23" i="28"/>
  <c r="Z23" i="28" s="1"/>
  <c r="G30" i="37"/>
  <c r="AF22" i="28"/>
  <c r="AH22" i="28" s="1"/>
  <c r="AG22" i="28" l="1"/>
  <c r="AI22" i="28" s="1"/>
  <c r="AJ22" i="28"/>
  <c r="AG23" i="28"/>
  <c r="AI23" i="28" s="1"/>
  <c r="AJ23" i="28"/>
  <c r="AP23" i="28"/>
  <c r="G27" i="35" l="1"/>
  <c r="B34" i="34" l="1"/>
  <c r="B35" i="35" s="1"/>
  <c r="B34" i="36" s="1"/>
  <c r="B34" i="33"/>
  <c r="B34" i="32"/>
  <c r="B34" i="31"/>
  <c r="B34" i="30"/>
  <c r="G13" i="30"/>
  <c r="G15" i="30"/>
  <c r="G16" i="30"/>
  <c r="G17" i="30"/>
  <c r="G18" i="30"/>
  <c r="G23" i="30"/>
  <c r="G24" i="30"/>
  <c r="G25" i="30"/>
  <c r="G26" i="30"/>
  <c r="G27" i="30"/>
  <c r="G28" i="30"/>
  <c r="G29" i="30"/>
  <c r="B35" i="43" l="1"/>
  <c r="B35" i="42"/>
  <c r="B35" i="1"/>
  <c r="B35" i="37"/>
  <c r="G22" i="30"/>
  <c r="G21" i="30"/>
  <c r="G12" i="30"/>
  <c r="G20" i="30"/>
  <c r="G19" i="30"/>
  <c r="G14" i="30"/>
  <c r="AM21" i="28" l="1"/>
  <c r="AO21" i="28" s="1"/>
  <c r="AN21" i="28"/>
  <c r="G13" i="32" l="1"/>
  <c r="G24" i="32"/>
  <c r="G25" i="32"/>
  <c r="G27" i="32"/>
  <c r="G21" i="34"/>
  <c r="G23" i="34"/>
  <c r="G25" i="34"/>
  <c r="G26" i="34"/>
  <c r="G27" i="34"/>
  <c r="G28" i="34"/>
  <c r="G14" i="35"/>
  <c r="G24" i="34" l="1"/>
  <c r="G22" i="34"/>
  <c r="G20" i="34"/>
  <c r="G18" i="34"/>
  <c r="G16" i="34"/>
  <c r="G14" i="34"/>
  <c r="G28" i="32"/>
  <c r="G26" i="32"/>
  <c r="G22" i="32"/>
  <c r="G20" i="32"/>
  <c r="G18" i="32"/>
  <c r="G16" i="32"/>
  <c r="G14" i="32"/>
  <c r="G29" i="34"/>
  <c r="G19" i="34"/>
  <c r="G17" i="34"/>
  <c r="G15" i="34"/>
  <c r="G13" i="34"/>
  <c r="G29" i="32"/>
  <c r="G23" i="32"/>
  <c r="G21" i="32"/>
  <c r="G19" i="32"/>
  <c r="G17" i="32"/>
  <c r="G15" i="32"/>
  <c r="G27" i="31"/>
  <c r="AM20" i="28"/>
  <c r="AO20" i="28" s="1"/>
  <c r="AN20" i="28"/>
  <c r="G15" i="37" l="1"/>
  <c r="G17" i="37"/>
  <c r="G25" i="37"/>
  <c r="G29" i="37"/>
  <c r="G14" i="36"/>
  <c r="G27" i="36"/>
  <c r="D12" i="36"/>
  <c r="G13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8" i="35"/>
  <c r="G29" i="35"/>
  <c r="G12" i="35"/>
  <c r="G13" i="37" l="1"/>
  <c r="G27" i="37"/>
  <c r="G23" i="37"/>
  <c r="G19" i="37"/>
  <c r="G21" i="37"/>
  <c r="G28" i="36"/>
  <c r="G13" i="36"/>
  <c r="G28" i="37"/>
  <c r="G26" i="37"/>
  <c r="G24" i="37"/>
  <c r="G22" i="37"/>
  <c r="G20" i="37"/>
  <c r="G18" i="37"/>
  <c r="G16" i="37"/>
  <c r="G14" i="37"/>
  <c r="G26" i="36"/>
  <c r="G24" i="36"/>
  <c r="G22" i="36"/>
  <c r="G20" i="36"/>
  <c r="G18" i="36"/>
  <c r="G23" i="36"/>
  <c r="G16" i="36"/>
  <c r="G25" i="36"/>
  <c r="G21" i="36"/>
  <c r="G19" i="36"/>
  <c r="G17" i="36"/>
  <c r="G15" i="36"/>
  <c r="G29" i="36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17" i="31"/>
  <c r="G29" i="31"/>
  <c r="G28" i="31"/>
  <c r="G26" i="31"/>
  <c r="G25" i="31"/>
  <c r="G24" i="31"/>
  <c r="G23" i="31"/>
  <c r="G22" i="31"/>
  <c r="G21" i="31"/>
  <c r="G20" i="31"/>
  <c r="G19" i="31"/>
  <c r="G18" i="31"/>
  <c r="G16" i="31"/>
  <c r="G15" i="31"/>
  <c r="G14" i="31"/>
  <c r="G13" i="31"/>
  <c r="G12" i="31"/>
  <c r="B14" i="37"/>
  <c r="AM19" i="28"/>
  <c r="AO19" i="28" s="1"/>
  <c r="AN19" i="28"/>
  <c r="AM18" i="28"/>
  <c r="AN18" i="28"/>
  <c r="C12" i="36"/>
  <c r="G12" i="36" s="1"/>
  <c r="G12" i="34"/>
  <c r="G12" i="33"/>
  <c r="AM15" i="28"/>
  <c r="AN15" i="28"/>
  <c r="AM17" i="28"/>
  <c r="AN17" i="28"/>
  <c r="AM6" i="28"/>
  <c r="AN6" i="28"/>
  <c r="AM7" i="28"/>
  <c r="AN7" i="28"/>
  <c r="AM8" i="28"/>
  <c r="AN8" i="28"/>
  <c r="AM9" i="28"/>
  <c r="AN9" i="28"/>
  <c r="AM10" i="28"/>
  <c r="AN10" i="28"/>
  <c r="AP11" i="28"/>
  <c r="AP12" i="28"/>
  <c r="AP13" i="28"/>
  <c r="AP16" i="28"/>
  <c r="AP5" i="28"/>
  <c r="AM13" i="28"/>
  <c r="AN13" i="28"/>
  <c r="AM14" i="28"/>
  <c r="AO14" i="28" s="1"/>
  <c r="AN14" i="28"/>
  <c r="AM16" i="28"/>
  <c r="AN16" i="28"/>
  <c r="AN5" i="28"/>
  <c r="AM11" i="28"/>
  <c r="AN11" i="28"/>
  <c r="AM12" i="28"/>
  <c r="AN12" i="28"/>
  <c r="AM5" i="28"/>
  <c r="G12" i="37"/>
  <c r="G12" i="32"/>
  <c r="AO18" i="28" l="1"/>
  <c r="AO16" i="28"/>
  <c r="B14" i="30"/>
  <c r="B14" i="31" s="1"/>
  <c r="B14" i="32" s="1"/>
  <c r="B14" i="33" s="1"/>
  <c r="B14" i="34" s="1"/>
  <c r="B14" i="35" s="1"/>
  <c r="AO5" i="28"/>
  <c r="AO11" i="28"/>
  <c r="AO10" i="28"/>
  <c r="AO8" i="28"/>
  <c r="AO12" i="28"/>
  <c r="AO9" i="28"/>
  <c r="AO7" i="28"/>
  <c r="AO17" i="28"/>
  <c r="AO13" i="28"/>
  <c r="AO6" i="28"/>
  <c r="AO15" i="28"/>
  <c r="AC21" i="28"/>
  <c r="AC20" i="28"/>
  <c r="AA17" i="28"/>
  <c r="AA5" i="28"/>
  <c r="AA9" i="28"/>
  <c r="Y16" i="28"/>
  <c r="Z16" i="28" s="1"/>
  <c r="AA14" i="28"/>
  <c r="AC17" i="28"/>
  <c r="AF17" i="28" s="1"/>
  <c r="AH17" i="28" s="1"/>
  <c r="Z19" i="28"/>
  <c r="Z10" i="28"/>
  <c r="AA16" i="28"/>
  <c r="AC14" i="28"/>
  <c r="AA12" i="28"/>
  <c r="Z9" i="28"/>
  <c r="Y12" i="28"/>
  <c r="Z12" i="28" s="1"/>
  <c r="AC16" i="28"/>
  <c r="AE16" i="28" s="1"/>
  <c r="AC6" i="28"/>
  <c r="AF6" i="28" s="1"/>
  <c r="AH6" i="28" s="1"/>
  <c r="AC19" i="28"/>
  <c r="AE19" i="28" s="1"/>
  <c r="Y5" i="28"/>
  <c r="Z5" i="28" s="1"/>
  <c r="AA6" i="28"/>
  <c r="AC12" i="28"/>
  <c r="AE12" i="28" s="1"/>
  <c r="AC9" i="28"/>
  <c r="AE9" i="28" s="1"/>
  <c r="AC5" i="28"/>
  <c r="AE5" i="28" s="1"/>
  <c r="AC7" i="28"/>
  <c r="AE7" i="28" s="1"/>
  <c r="AA8" i="28"/>
  <c r="AC10" i="28"/>
  <c r="AF10" i="28" s="1"/>
  <c r="AH10" i="28" s="1"/>
  <c r="Y7" i="28"/>
  <c r="Z7" i="28" s="1"/>
  <c r="Z8" i="28"/>
  <c r="AA11" i="28"/>
  <c r="Y17" i="28"/>
  <c r="Z17" i="28" s="1"/>
  <c r="AA13" i="28"/>
  <c r="AC15" i="28"/>
  <c r="AF15" i="28" s="1"/>
  <c r="AH15" i="28" s="1"/>
  <c r="Y15" i="28"/>
  <c r="Z15" i="28" s="1"/>
  <c r="AC11" i="28"/>
  <c r="Y13" i="28"/>
  <c r="Z13" i="28" s="1"/>
  <c r="AC13" i="28"/>
  <c r="Y11" i="28"/>
  <c r="Z11" i="28" s="1"/>
  <c r="AA18" i="28"/>
  <c r="AA7" i="28"/>
  <c r="AA19" i="28"/>
  <c r="AC8" i="28"/>
  <c r="AE8" i="28" s="1"/>
  <c r="Y14" i="28"/>
  <c r="Z14" i="28" s="1"/>
  <c r="Y6" i="28"/>
  <c r="Z6" i="28" s="1"/>
  <c r="AC18" i="28"/>
  <c r="Y18" i="28"/>
  <c r="Z18" i="28" s="1"/>
  <c r="AA10" i="28"/>
  <c r="AA15" i="28"/>
  <c r="AG10" i="28" l="1"/>
  <c r="AG6" i="28"/>
  <c r="AI6" i="28" s="1"/>
  <c r="AG15" i="28"/>
  <c r="AI15" i="28" s="1"/>
  <c r="AG17" i="28"/>
  <c r="AI17" i="28" s="1"/>
  <c r="AP21" i="28"/>
  <c r="AP20" i="28"/>
  <c r="AD21" i="28"/>
  <c r="AE21" i="28"/>
  <c r="AF21" i="28"/>
  <c r="AH21" i="28" s="1"/>
  <c r="AD20" i="28"/>
  <c r="AE20" i="28"/>
  <c r="AF20" i="28"/>
  <c r="AH20" i="28" s="1"/>
  <c r="AJ10" i="28"/>
  <c r="AJ6" i="28"/>
  <c r="AJ17" i="28"/>
  <c r="AJ15" i="28"/>
  <c r="AP6" i="28"/>
  <c r="AP17" i="28"/>
  <c r="AP8" i="28"/>
  <c r="AP10" i="28"/>
  <c r="AP15" i="28"/>
  <c r="AP18" i="28"/>
  <c r="AF16" i="28"/>
  <c r="AH16" i="28" s="1"/>
  <c r="AD17" i="28"/>
  <c r="AE17" i="28"/>
  <c r="AD14" i="28"/>
  <c r="AF14" i="28"/>
  <c r="AH14" i="28" s="1"/>
  <c r="AP14" i="28"/>
  <c r="AP19" i="28"/>
  <c r="AP7" i="28"/>
  <c r="AP9" i="28"/>
  <c r="AE6" i="28"/>
  <c r="AE14" i="28"/>
  <c r="AD16" i="28"/>
  <c r="AF12" i="28"/>
  <c r="AH12" i="28" s="1"/>
  <c r="AD19" i="28"/>
  <c r="AF19" i="28"/>
  <c r="AH19" i="28" s="1"/>
  <c r="AE10" i="28"/>
  <c r="AD6" i="28"/>
  <c r="AD9" i="28"/>
  <c r="AD12" i="28"/>
  <c r="AF9" i="28"/>
  <c r="AH9" i="28" s="1"/>
  <c r="AF5" i="28"/>
  <c r="AD7" i="28"/>
  <c r="AD11" i="28"/>
  <c r="AF7" i="28"/>
  <c r="AH7" i="28" s="1"/>
  <c r="AE15" i="28"/>
  <c r="AD15" i="28"/>
  <c r="AD10" i="28"/>
  <c r="AD5" i="28"/>
  <c r="AD13" i="28"/>
  <c r="AD18" i="28"/>
  <c r="AE11" i="28"/>
  <c r="AF11" i="28"/>
  <c r="AH11" i="28" s="1"/>
  <c r="AF13" i="28"/>
  <c r="AH13" i="28" s="1"/>
  <c r="AE13" i="28"/>
  <c r="AD8" i="28"/>
  <c r="AF8" i="28"/>
  <c r="AH8" i="28" s="1"/>
  <c r="AI10" i="28"/>
  <c r="AE18" i="28"/>
  <c r="AF18" i="28"/>
  <c r="AH18" i="28" s="1"/>
  <c r="AG8" i="28" l="1"/>
  <c r="AG11" i="28"/>
  <c r="AI11" i="28" s="1"/>
  <c r="AG7" i="28"/>
  <c r="AI7" i="28" s="1"/>
  <c r="AG9" i="28"/>
  <c r="AG21" i="28"/>
  <c r="AI21" i="28" s="1"/>
  <c r="AJ21" i="28"/>
  <c r="AG18" i="28"/>
  <c r="AI18" i="28" s="1"/>
  <c r="AG19" i="28"/>
  <c r="AI19" i="28" s="1"/>
  <c r="AG20" i="28"/>
  <c r="AI20" i="28" s="1"/>
  <c r="AJ20" i="28"/>
  <c r="AG13" i="28"/>
  <c r="AG12" i="28"/>
  <c r="AI12" i="28" s="1"/>
  <c r="AG14" i="28"/>
  <c r="AI14" i="28" s="1"/>
  <c r="AG16" i="28"/>
  <c r="AI16" i="28" s="1"/>
  <c r="AG5" i="28"/>
  <c r="AI5" i="28" s="1"/>
  <c r="AH5" i="28"/>
  <c r="AJ5" i="28" s="1"/>
  <c r="AJ18" i="28"/>
  <c r="AJ11" i="28"/>
  <c r="AI9" i="28"/>
  <c r="AJ9" i="28"/>
  <c r="AJ16" i="28"/>
  <c r="AI8" i="28"/>
  <c r="AJ8" i="28"/>
  <c r="AJ7" i="28"/>
  <c r="AJ12" i="28"/>
  <c r="AJ19" i="28"/>
  <c r="AJ14" i="28"/>
  <c r="AI32" i="28" l="1"/>
  <c r="AJ32" i="28"/>
  <c r="AK8" i="28" l="1"/>
  <c r="AK9" i="28"/>
  <c r="AL25" i="28"/>
  <c r="AQ25" i="28" s="1"/>
  <c r="AL26" i="28"/>
  <c r="B12" i="30"/>
  <c r="B12" i="31" s="1"/>
  <c r="B12" i="32" s="1"/>
  <c r="B12" i="33" s="1"/>
  <c r="B12" i="34" s="1"/>
  <c r="B28" i="30"/>
  <c r="B28" i="31" s="1"/>
  <c r="B28" i="32" s="1"/>
  <c r="B28" i="33" s="1"/>
  <c r="B28" i="34" s="1"/>
  <c r="B28" i="35" s="1"/>
  <c r="B28" i="36" s="1"/>
  <c r="B13" i="30"/>
  <c r="B13" i="31" s="1"/>
  <c r="B13" i="32" s="1"/>
  <c r="B13" i="33" s="1"/>
  <c r="B13" i="34" s="1"/>
  <c r="B13" i="35" s="1"/>
  <c r="B13" i="36" s="1"/>
  <c r="B17" i="30"/>
  <c r="B17" i="31" s="1"/>
  <c r="B17" i="32" s="1"/>
  <c r="B17" i="33" s="1"/>
  <c r="B17" i="34" s="1"/>
  <c r="B17" i="35" s="1"/>
  <c r="B17" i="36" s="1"/>
  <c r="B17" i="37" l="1"/>
  <c r="B28" i="37"/>
  <c r="B13" i="37"/>
  <c r="B12" i="35"/>
  <c r="B12" i="36" s="1"/>
  <c r="B16" i="30" l="1"/>
  <c r="B16" i="31" s="1"/>
  <c r="B16" i="32" s="1"/>
  <c r="B16" i="33" s="1"/>
  <c r="B16" i="34" s="1"/>
  <c r="B12" i="37"/>
  <c r="B20" i="30"/>
  <c r="B20" i="31" s="1"/>
  <c r="B20" i="32" s="1"/>
  <c r="B20" i="33" s="1"/>
  <c r="B20" i="34" s="1"/>
  <c r="B20" i="35" s="1"/>
  <c r="B20" i="36" s="1"/>
  <c r="B20" i="37" l="1"/>
  <c r="B16" i="35"/>
  <c r="B16" i="36" s="1"/>
  <c r="B15" i="30"/>
  <c r="B15" i="31" s="1"/>
  <c r="B15" i="32" s="1"/>
  <c r="B15" i="33" s="1"/>
  <c r="B15" i="34" s="1"/>
  <c r="B15" i="35" l="1"/>
  <c r="B15" i="36" s="1"/>
  <c r="B16" i="37"/>
  <c r="B23" i="30"/>
  <c r="B23" i="31" s="1"/>
  <c r="B23" i="32" s="1"/>
  <c r="B23" i="33" s="1"/>
  <c r="B23" i="35" s="1"/>
  <c r="B23" i="36" s="1"/>
  <c r="B23" i="37" l="1"/>
  <c r="B19" i="30"/>
  <c r="B19" i="31" s="1"/>
  <c r="B19" i="32" s="1"/>
  <c r="B19" i="33" s="1"/>
  <c r="B19" i="34" s="1"/>
  <c r="B19" i="35" s="1"/>
  <c r="B19" i="36" s="1"/>
  <c r="B15" i="37"/>
  <c r="B19" i="37" l="1"/>
  <c r="B26" i="30"/>
  <c r="B26" i="31" s="1"/>
  <c r="B26" i="32" s="1"/>
  <c r="B26" i="33" s="1"/>
  <c r="B26" i="35" s="1"/>
  <c r="B26" i="36" s="1"/>
  <c r="B18" i="30"/>
  <c r="B18" i="31" s="1"/>
  <c r="B18" i="32" s="1"/>
  <c r="B18" i="33" s="1"/>
  <c r="B18" i="34" s="1"/>
  <c r="B26" i="37" l="1"/>
  <c r="B18" i="35"/>
  <c r="B18" i="36" s="1"/>
  <c r="B22" i="30"/>
  <c r="B22" i="31" s="1"/>
  <c r="B22" i="32" s="1"/>
  <c r="B22" i="33" s="1"/>
  <c r="B22" i="34" s="1"/>
  <c r="B22" i="35" s="1"/>
  <c r="B22" i="36" s="1"/>
  <c r="B22" i="37" l="1"/>
  <c r="B29" i="30"/>
  <c r="B29" i="31" s="1"/>
  <c r="B29" i="32" s="1"/>
  <c r="B29" i="33" s="1"/>
  <c r="B29" i="34" s="1"/>
  <c r="B29" i="35" s="1"/>
  <c r="B29" i="36" s="1"/>
  <c r="B18" i="37"/>
  <c r="B29" i="37" l="1"/>
  <c r="B21" i="30"/>
  <c r="B21" i="31" s="1"/>
  <c r="B21" i="32" s="1"/>
  <c r="B21" i="33" s="1"/>
  <c r="B21" i="34" s="1"/>
  <c r="B21" i="35" s="1"/>
  <c r="B21" i="36" s="1"/>
  <c r="B25" i="30"/>
  <c r="B25" i="31" s="1"/>
  <c r="B25" i="32" s="1"/>
  <c r="B25" i="33" s="1"/>
  <c r="B25" i="34" s="1"/>
  <c r="B25" i="35" s="1"/>
  <c r="B25" i="36" s="1"/>
  <c r="B21" i="37" l="1"/>
  <c r="B24" i="30" l="1"/>
  <c r="B24" i="31" s="1"/>
  <c r="B24" i="32" s="1"/>
  <c r="B24" i="33" s="1"/>
  <c r="B24" i="34" s="1"/>
  <c r="B24" i="35" l="1"/>
  <c r="B24" i="36" s="1"/>
  <c r="B24" i="37" l="1"/>
  <c r="B27" i="30" l="1"/>
  <c r="B27" i="31" s="1"/>
  <c r="B27" i="32" s="1"/>
  <c r="B27" i="33" s="1"/>
  <c r="B27" i="34" s="1"/>
  <c r="B27" i="35" s="1"/>
  <c r="B27" i="37" l="1"/>
  <c r="K28" i="43"/>
  <c r="A28" i="43" s="1"/>
  <c r="K15" i="43"/>
  <c r="A15" i="43" s="1"/>
  <c r="K24" i="43"/>
  <c r="A24" i="43" s="1"/>
  <c r="K14" i="43"/>
  <c r="A14" i="43" s="1"/>
  <c r="K25" i="43"/>
  <c r="A25" i="43" s="1"/>
  <c r="K22" i="43"/>
  <c r="A22" i="43" s="1"/>
  <c r="K12" i="43"/>
  <c r="A12" i="43" s="1"/>
  <c r="K17" i="43"/>
  <c r="A17" i="43" s="1"/>
  <c r="K19" i="43"/>
  <c r="A19" i="43" s="1"/>
  <c r="K16" i="43"/>
  <c r="A16" i="43" s="1"/>
  <c r="K29" i="43"/>
  <c r="A29" i="43" s="1"/>
  <c r="K27" i="43"/>
  <c r="A27" i="43" s="1"/>
  <c r="K20" i="43"/>
  <c r="A20" i="43" s="1"/>
  <c r="K13" i="43"/>
  <c r="A13" i="43" s="1"/>
  <c r="K23" i="43"/>
  <c r="A23" i="43" s="1"/>
  <c r="K26" i="43"/>
  <c r="A26" i="43" s="1"/>
  <c r="K21" i="43"/>
  <c r="A21" i="43" s="1"/>
  <c r="K18" i="43"/>
  <c r="A18" i="43" s="1"/>
  <c r="K29" i="29"/>
  <c r="A29" i="29" s="1"/>
  <c r="C7" i="30" l="1"/>
  <c r="K21" i="30" s="1"/>
  <c r="A21" i="30" s="1"/>
  <c r="K16" i="29"/>
  <c r="A16" i="29" s="1"/>
  <c r="K17" i="30"/>
  <c r="A17" i="30" s="1"/>
  <c r="K13" i="30"/>
  <c r="A13" i="30" s="1"/>
  <c r="K24" i="29"/>
  <c r="A24" i="29" s="1"/>
  <c r="K15" i="29"/>
  <c r="A15" i="29" s="1"/>
  <c r="K12" i="29"/>
  <c r="A12" i="29" s="1"/>
  <c r="K22" i="29"/>
  <c r="A22" i="29" s="1"/>
  <c r="K14" i="29"/>
  <c r="A14" i="29" s="1"/>
  <c r="K21" i="29"/>
  <c r="A21" i="29" s="1"/>
  <c r="K27" i="29"/>
  <c r="A27" i="29" s="1"/>
  <c r="A31" i="29"/>
  <c r="K20" i="29"/>
  <c r="A20" i="29" s="1"/>
  <c r="K25" i="29"/>
  <c r="A25" i="29" s="1"/>
  <c r="A30" i="29"/>
  <c r="K18" i="29"/>
  <c r="A18" i="29" s="1"/>
  <c r="K17" i="29"/>
  <c r="A17" i="29" s="1"/>
  <c r="K26" i="29"/>
  <c r="A26" i="29" s="1"/>
  <c r="K13" i="29"/>
  <c r="A13" i="29" s="1"/>
  <c r="K19" i="29"/>
  <c r="A19" i="29" s="1"/>
  <c r="K28" i="29"/>
  <c r="A28" i="29" s="1"/>
  <c r="K23" i="29"/>
  <c r="A23" i="29" s="1"/>
  <c r="K28" i="30" l="1"/>
  <c r="A28" i="30" s="1"/>
  <c r="K14" i="30"/>
  <c r="A14" i="30" s="1"/>
  <c r="K15" i="30"/>
  <c r="A15" i="30" s="1"/>
  <c r="K19" i="30"/>
  <c r="A19" i="30" s="1"/>
  <c r="K27" i="30"/>
  <c r="A27" i="30" s="1"/>
  <c r="K29" i="30"/>
  <c r="A29" i="30" s="1"/>
  <c r="K20" i="30"/>
  <c r="A20" i="30" s="1"/>
  <c r="K22" i="30"/>
  <c r="A22" i="30" s="1"/>
  <c r="K23" i="30"/>
  <c r="A23" i="30" s="1"/>
  <c r="K26" i="30"/>
  <c r="A26" i="30" s="1"/>
  <c r="K24" i="30"/>
  <c r="A24" i="30" s="1"/>
  <c r="K18" i="30"/>
  <c r="A18" i="30" s="1"/>
  <c r="K16" i="30"/>
  <c r="A16" i="30" s="1"/>
  <c r="K12" i="30"/>
  <c r="A12" i="30" s="1"/>
  <c r="K25" i="30"/>
  <c r="A25" i="30" s="1"/>
  <c r="C7" i="31"/>
  <c r="K17" i="31" l="1"/>
  <c r="A17" i="31" s="1"/>
  <c r="K31" i="31"/>
  <c r="A31" i="31" s="1"/>
  <c r="K30" i="31"/>
  <c r="A30" i="31" s="1"/>
  <c r="K13" i="31"/>
  <c r="A13" i="31" s="1"/>
  <c r="K24" i="31"/>
  <c r="A24" i="31" s="1"/>
  <c r="K27" i="31"/>
  <c r="A27" i="31" s="1"/>
  <c r="K12" i="31"/>
  <c r="A12" i="31" s="1"/>
  <c r="K22" i="31"/>
  <c r="A22" i="31" s="1"/>
  <c r="K16" i="31"/>
  <c r="A16" i="31" s="1"/>
  <c r="K23" i="31"/>
  <c r="A23" i="31" s="1"/>
  <c r="K14" i="31"/>
  <c r="A14" i="31" s="1"/>
  <c r="C7" i="32"/>
  <c r="K20" i="31"/>
  <c r="A20" i="31" s="1"/>
  <c r="K25" i="31"/>
  <c r="A25" i="31" s="1"/>
  <c r="K26" i="31"/>
  <c r="A26" i="31" s="1"/>
  <c r="K19" i="31"/>
  <c r="A19" i="31" s="1"/>
  <c r="K28" i="31"/>
  <c r="A28" i="31" s="1"/>
  <c r="K15" i="31"/>
  <c r="A15" i="31" s="1"/>
  <c r="K18" i="31"/>
  <c r="A18" i="31" s="1"/>
  <c r="K21" i="31"/>
  <c r="A21" i="31" s="1"/>
  <c r="K29" i="31"/>
  <c r="A29" i="31" s="1"/>
  <c r="K31" i="32" l="1"/>
  <c r="A31" i="32" s="1"/>
  <c r="K30" i="32"/>
  <c r="A30" i="32" s="1"/>
  <c r="K18" i="32"/>
  <c r="A18" i="32" s="1"/>
  <c r="K16" i="32"/>
  <c r="A16" i="32" s="1"/>
  <c r="K24" i="32"/>
  <c r="A24" i="32" s="1"/>
  <c r="K22" i="32"/>
  <c r="A22" i="32" s="1"/>
  <c r="K27" i="32"/>
  <c r="A27" i="32" s="1"/>
  <c r="K13" i="32"/>
  <c r="A13" i="32" s="1"/>
  <c r="K17" i="32"/>
  <c r="A17" i="32" s="1"/>
  <c r="K28" i="32"/>
  <c r="A28" i="32" s="1"/>
  <c r="K15" i="32"/>
  <c r="A15" i="32" s="1"/>
  <c r="K12" i="32"/>
  <c r="A12" i="32" s="1"/>
  <c r="K23" i="32"/>
  <c r="A23" i="32" s="1"/>
  <c r="K21" i="32"/>
  <c r="A21" i="32" s="1"/>
  <c r="K25" i="32"/>
  <c r="A25" i="32" s="1"/>
  <c r="K26" i="32"/>
  <c r="A26" i="32" s="1"/>
  <c r="K29" i="32"/>
  <c r="A29" i="32" s="1"/>
  <c r="K19" i="32"/>
  <c r="A19" i="32" s="1"/>
  <c r="K20" i="32"/>
  <c r="A20" i="32" s="1"/>
  <c r="K14" i="32"/>
  <c r="A14" i="32" s="1"/>
  <c r="C7" i="33"/>
  <c r="K31" i="33" l="1"/>
  <c r="A31" i="33" s="1"/>
  <c r="K30" i="33"/>
  <c r="A30" i="33" s="1"/>
  <c r="K18" i="33"/>
  <c r="A18" i="33" s="1"/>
  <c r="K12" i="33"/>
  <c r="A12" i="33" s="1"/>
  <c r="K14" i="33"/>
  <c r="A14" i="33" s="1"/>
  <c r="K17" i="33"/>
  <c r="A17" i="33" s="1"/>
  <c r="K13" i="33"/>
  <c r="A13" i="33" s="1"/>
  <c r="K23" i="33"/>
  <c r="A23" i="33" s="1"/>
  <c r="K26" i="33"/>
  <c r="A26" i="33" s="1"/>
  <c r="K21" i="33"/>
  <c r="A21" i="33" s="1"/>
  <c r="K20" i="33"/>
  <c r="A20" i="33" s="1"/>
  <c r="K16" i="33"/>
  <c r="A16" i="33" s="1"/>
  <c r="K28" i="33"/>
  <c r="A28" i="33" s="1"/>
  <c r="K15" i="33"/>
  <c r="A15" i="33" s="1"/>
  <c r="K19" i="33"/>
  <c r="A19" i="33" s="1"/>
  <c r="C7" i="34"/>
  <c r="K29" i="33"/>
  <c r="A29" i="33" s="1"/>
  <c r="K22" i="33"/>
  <c r="A22" i="33" s="1"/>
  <c r="K24" i="33"/>
  <c r="A24" i="33" s="1"/>
  <c r="K25" i="33"/>
  <c r="A25" i="33" s="1"/>
  <c r="K27" i="33"/>
  <c r="A27" i="33" s="1"/>
  <c r="K31" i="34" l="1"/>
  <c r="A31" i="34" s="1"/>
  <c r="K30" i="34"/>
  <c r="A30" i="34" s="1"/>
  <c r="K12" i="34"/>
  <c r="A12" i="34" s="1"/>
  <c r="K19" i="34"/>
  <c r="A19" i="34" s="1"/>
  <c r="K26" i="34"/>
  <c r="A26" i="34" s="1"/>
  <c r="K21" i="34"/>
  <c r="A21" i="34" s="1"/>
  <c r="K16" i="34"/>
  <c r="A16" i="34" s="1"/>
  <c r="K24" i="34"/>
  <c r="A24" i="34" s="1"/>
  <c r="K27" i="34"/>
  <c r="A27" i="34" s="1"/>
  <c r="K29" i="34"/>
  <c r="A29" i="34" s="1"/>
  <c r="K14" i="34"/>
  <c r="A14" i="34" s="1"/>
  <c r="C7" i="35"/>
  <c r="K13" i="34"/>
  <c r="A13" i="34" s="1"/>
  <c r="K15" i="34"/>
  <c r="A15" i="34" s="1"/>
  <c r="K17" i="34"/>
  <c r="A17" i="34" s="1"/>
  <c r="K23" i="34"/>
  <c r="A23" i="34" s="1"/>
  <c r="K25" i="34"/>
  <c r="A25" i="34" s="1"/>
  <c r="K28" i="34"/>
  <c r="A28" i="34" s="1"/>
  <c r="K18" i="34"/>
  <c r="A18" i="34" s="1"/>
  <c r="K22" i="34"/>
  <c r="A22" i="34" s="1"/>
  <c r="K20" i="34"/>
  <c r="A20" i="34" s="1"/>
  <c r="K30" i="35" l="1"/>
  <c r="A30" i="35" s="1"/>
  <c r="K31" i="35"/>
  <c r="A31" i="35" s="1"/>
  <c r="K21" i="35"/>
  <c r="A21" i="35" s="1"/>
  <c r="K17" i="35"/>
  <c r="A17" i="35" s="1"/>
  <c r="K23" i="35"/>
  <c r="A23" i="35" s="1"/>
  <c r="K15" i="35"/>
  <c r="A15" i="35" s="1"/>
  <c r="K16" i="35"/>
  <c r="A16" i="35" s="1"/>
  <c r="K25" i="35"/>
  <c r="A25" i="35" s="1"/>
  <c r="K18" i="35"/>
  <c r="A18" i="35" s="1"/>
  <c r="K29" i="35"/>
  <c r="A29" i="35" s="1"/>
  <c r="K12" i="35"/>
  <c r="A12" i="35" s="1"/>
  <c r="C7" i="36"/>
  <c r="K26" i="35"/>
  <c r="A26" i="35" s="1"/>
  <c r="K19" i="35"/>
  <c r="A19" i="35" s="1"/>
  <c r="K28" i="35"/>
  <c r="A28" i="35" s="1"/>
  <c r="K22" i="35"/>
  <c r="A22" i="35" s="1"/>
  <c r="K24" i="35"/>
  <c r="A24" i="35" s="1"/>
  <c r="K13" i="35"/>
  <c r="A13" i="35" s="1"/>
  <c r="K14" i="35"/>
  <c r="A14" i="35" s="1"/>
  <c r="K20" i="35"/>
  <c r="A20" i="35" s="1"/>
  <c r="K27" i="35"/>
  <c r="A27" i="35" s="1"/>
  <c r="K31" i="36" l="1"/>
  <c r="A31" i="36" s="1"/>
  <c r="K30" i="36"/>
  <c r="A30" i="36" s="1"/>
  <c r="K25" i="36"/>
  <c r="A25" i="36" s="1"/>
  <c r="K23" i="36"/>
  <c r="A23" i="36" s="1"/>
  <c r="K20" i="36"/>
  <c r="A20" i="36" s="1"/>
  <c r="K18" i="36"/>
  <c r="A18" i="36" s="1"/>
  <c r="K27" i="36"/>
  <c r="A27" i="36" s="1"/>
  <c r="K24" i="36"/>
  <c r="A24" i="36" s="1"/>
  <c r="K13" i="36"/>
  <c r="A13" i="36" s="1"/>
  <c r="K29" i="36"/>
  <c r="K28" i="36"/>
  <c r="A28" i="36" s="1"/>
  <c r="K21" i="36"/>
  <c r="A21" i="36" s="1"/>
  <c r="K15" i="36"/>
  <c r="A15" i="36" s="1"/>
  <c r="K16" i="36"/>
  <c r="A16" i="36" s="1"/>
  <c r="K14" i="36"/>
  <c r="A14" i="36" s="1"/>
  <c r="C7" i="37"/>
  <c r="K17" i="36"/>
  <c r="K12" i="36"/>
  <c r="A12" i="36" s="1"/>
  <c r="K19" i="36"/>
  <c r="A19" i="36" s="1"/>
  <c r="K26" i="36"/>
  <c r="A26" i="36" s="1"/>
  <c r="K22" i="36"/>
  <c r="A22" i="36" s="1"/>
  <c r="A29" i="36" l="1"/>
  <c r="K26" i="37"/>
  <c r="A26" i="37" s="1"/>
  <c r="K20" i="37"/>
  <c r="A20" i="37" s="1"/>
  <c r="K18" i="37"/>
  <c r="A18" i="37" s="1"/>
  <c r="K29" i="37"/>
  <c r="A29" i="37" s="1"/>
  <c r="K22" i="37"/>
  <c r="A22" i="37" s="1"/>
  <c r="K28" i="37"/>
  <c r="A28" i="37" s="1"/>
  <c r="K25" i="37"/>
  <c r="A25" i="37" s="1"/>
  <c r="K13" i="37"/>
  <c r="A13" i="37" s="1"/>
  <c r="K19" i="37"/>
  <c r="A19" i="37" s="1"/>
  <c r="K12" i="37"/>
  <c r="A12" i="37" s="1"/>
  <c r="K15" i="37"/>
  <c r="A15" i="37" s="1"/>
  <c r="K17" i="37"/>
  <c r="A17" i="37" s="1"/>
  <c r="K27" i="37"/>
  <c r="A27" i="37" s="1"/>
  <c r="K14" i="37"/>
  <c r="A14" i="37" s="1"/>
  <c r="K21" i="37"/>
  <c r="A21" i="37" s="1"/>
  <c r="K16" i="37"/>
  <c r="A16" i="37" s="1"/>
  <c r="K31" i="37"/>
  <c r="A31" i="37" s="1"/>
  <c r="K23" i="37"/>
  <c r="A23" i="37" s="1"/>
  <c r="K30" i="37"/>
  <c r="A30" i="37" s="1"/>
  <c r="K24" i="37"/>
  <c r="A24" i="37" s="1"/>
  <c r="A17" i="36"/>
</calcChain>
</file>

<file path=xl/sharedStrings.xml><?xml version="1.0" encoding="utf-8"?>
<sst xmlns="http://schemas.openxmlformats.org/spreadsheetml/2006/main" count="802" uniqueCount="187">
  <si>
    <t>Lut. Service Shop</t>
  </si>
  <si>
    <t>Day Nursery</t>
  </si>
  <si>
    <t>A6 Kibworth</t>
  </si>
  <si>
    <t>Rockingham Road</t>
  </si>
  <si>
    <t>Concentrations of Nitrogen Dioxide</t>
  </si>
  <si>
    <t>Walcote</t>
  </si>
  <si>
    <t>The Square</t>
  </si>
  <si>
    <t>Jazz Hair</t>
  </si>
  <si>
    <t>location</t>
  </si>
  <si>
    <t>Our Tube No.</t>
  </si>
  <si>
    <t>Grid Reference</t>
  </si>
  <si>
    <t>77 leicester road</t>
  </si>
  <si>
    <t>EXPOSURE</t>
  </si>
  <si>
    <t>SITE REF</t>
  </si>
  <si>
    <t>START</t>
  </si>
  <si>
    <t>FINISH</t>
  </si>
  <si>
    <t>TIME</t>
  </si>
  <si>
    <t>DATE</t>
  </si>
  <si>
    <t>Exposure (hours)</t>
  </si>
  <si>
    <t>BIAS =</t>
  </si>
  <si>
    <t>In AQMA ?</t>
  </si>
  <si>
    <t>Y</t>
  </si>
  <si>
    <t>N</t>
  </si>
  <si>
    <t>Confidence level</t>
  </si>
  <si>
    <t>Standard Deviation</t>
  </si>
  <si>
    <t>confidence interval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</si>
  <si>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</si>
  <si>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</si>
  <si>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</si>
  <si>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</si>
  <si>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</si>
  <si>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</si>
  <si>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</si>
  <si>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</si>
  <si>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</si>
  <si>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</si>
  <si>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</si>
  <si>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</si>
  <si>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X</t>
  </si>
  <si>
    <r>
      <t>μgm</t>
    </r>
    <r>
      <rPr>
        <vertAlign val="superscript"/>
        <sz val="10"/>
        <rFont val="Times New Roman"/>
        <family val="1"/>
      </rPr>
      <t>-3</t>
    </r>
  </si>
  <si>
    <t>Site Name</t>
  </si>
  <si>
    <t>Roadside</t>
  </si>
  <si>
    <t>Pollutants Monitored</t>
  </si>
  <si>
    <t>Distance to kerb of nearest road
(N/A if not applicable)</t>
  </si>
  <si>
    <t>Worst-case Location?</t>
  </si>
  <si>
    <t>Relevant
Exposure? (Y/N with  distance (m) to relevant exposure)</t>
  </si>
  <si>
    <t>Site Type</t>
  </si>
  <si>
    <t>find relevant background concentration</t>
  </si>
  <si>
    <r>
      <t>background NO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</si>
  <si>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</si>
  <si>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% year data coverage</t>
  </si>
  <si>
    <t>26 Market Street Lutterworth</t>
  </si>
  <si>
    <t>6 The Terrace Rugby Road</t>
  </si>
  <si>
    <t>17 Rugby road Lutterworth</t>
  </si>
  <si>
    <t>24 Rugby Road Lutterworth</t>
  </si>
  <si>
    <t>period length</t>
  </si>
  <si>
    <r>
      <t>NO</t>
    </r>
    <r>
      <rPr>
        <vertAlign val="subscript"/>
        <sz val="10"/>
        <rFont val="Arial"/>
        <family val="2"/>
      </rPr>
      <t>2</t>
    </r>
  </si>
  <si>
    <t>% period coverage</t>
  </si>
  <si>
    <t>annual/period mean ratio</t>
  </si>
  <si>
    <t>Average ratio</t>
  </si>
  <si>
    <t>no of results</t>
  </si>
  <si>
    <t>annualised bias adjusted mean</t>
  </si>
  <si>
    <r>
      <t>Bias adjusted arithmetic Mean 
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</si>
  <si>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Façade Correction 
(See Box 2.3 pg 2-6 LAQM.TG(09))</t>
  </si>
  <si>
    <r>
      <t>Façade Corrected Bias Adjusted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</si>
  <si>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Façade Corrected Annualised Bias Adjusted Mean 
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</si>
  <si>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 xml:space="preserve">period means </t>
  </si>
  <si>
    <t>annualisation 
(in line with box 3.2 pg 3-4 of LAQM.TG(09))(only where year data capture is Greater than 75%)</t>
  </si>
  <si>
    <r>
      <t>NO</t>
    </r>
    <r>
      <rPr>
        <vertAlign val="subscript"/>
        <sz val="10"/>
        <rFont val="Arial"/>
        <family val="2"/>
      </rPr>
      <t>2</t>
    </r>
    <r>
      <rPr>
        <sz val="10"/>
        <rFont val="Arial"/>
      </rPr>
      <t/>
    </r>
  </si>
  <si>
    <t>Homeside main street Theddingworth</t>
  </si>
  <si>
    <t>Spencerdene main street theddingworth</t>
  </si>
  <si>
    <t xml:space="preserve">  </t>
  </si>
  <si>
    <t>regent court</t>
  </si>
  <si>
    <t>Estimated Background Air Pollution Maps downloaded from http://laqm.defra.gov.uk/maps/maps2010.html. Total annual mean  concentrations based on 1km x 1km grid squares are provided.  For further information please refer to the LAQM Support Helpdesk at http://laqm.defra.gov.uk/helpdesks.html.</t>
  </si>
  <si>
    <r>
      <t>Measurement Period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</si>
  <si>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Harborough District Council</t>
  </si>
  <si>
    <t>Units are ug.m-3</t>
  </si>
  <si>
    <t>Local_Auth_Code</t>
  </si>
  <si>
    <t>x</t>
  </si>
  <si>
    <t>y</t>
  </si>
  <si>
    <t>geo_area</t>
  </si>
  <si>
    <t>EU_zone_agglom_01</t>
  </si>
  <si>
    <t>01n</t>
  </si>
  <si>
    <t>11n</t>
  </si>
  <si>
    <t>12n</t>
  </si>
  <si>
    <t>13n</t>
  </si>
  <si>
    <t>16n</t>
  </si>
  <si>
    <t>17n</t>
  </si>
  <si>
    <t>18n</t>
  </si>
  <si>
    <t>22n</t>
  </si>
  <si>
    <t>23n</t>
  </si>
  <si>
    <t>24n</t>
  </si>
  <si>
    <t>25n</t>
  </si>
  <si>
    <t>26n</t>
  </si>
  <si>
    <t>27n</t>
  </si>
  <si>
    <t>28n</t>
  </si>
  <si>
    <t>29n</t>
  </si>
  <si>
    <t>Site ID</t>
  </si>
  <si>
    <t>2014 background</t>
  </si>
  <si>
    <t>30n</t>
  </si>
  <si>
    <t>Jan - Oct</t>
  </si>
  <si>
    <t>Nov - Dec</t>
  </si>
  <si>
    <t>40 regent street lutterworth</t>
  </si>
  <si>
    <t xml:space="preserve">69 leicester road Kibworth </t>
  </si>
  <si>
    <t>31n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</si>
  <si>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</si>
  <si>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</si>
  <si>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</si>
  <si>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</si>
  <si>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</si>
  <si>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</si>
  <si>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</si>
  <si>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</si>
  <si>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</si>
  <si>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</si>
  <si>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</si>
  <si>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</si>
  <si>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</si>
  <si>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</si>
  <si>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</si>
  <si>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</si>
  <si>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</si>
  <si>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</si>
  <si>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Nitrogen Dioxide </t>
  </si>
  <si>
    <t>Customer:</t>
  </si>
  <si>
    <t>Harb</t>
  </si>
  <si>
    <t>Tubes sent to:</t>
  </si>
  <si>
    <t>Customer Name:</t>
  </si>
  <si>
    <t>Quotation:</t>
  </si>
  <si>
    <t>DIF-ANU-8249</t>
  </si>
  <si>
    <t>Gareth Rees</t>
  </si>
  <si>
    <t>Tube Batch Number:</t>
  </si>
  <si>
    <t>Period:</t>
  </si>
  <si>
    <t>Company Name:</t>
  </si>
  <si>
    <t>Diffusion Tube Laboratory
Environmental Scientifics Group Ltd
12 Moorbrook
Southmead Industrial Park
Didcot
Oxon
OX11 7HP</t>
  </si>
  <si>
    <t>Environmental scientifics group</t>
  </si>
  <si>
    <t>`</t>
  </si>
  <si>
    <t>N2266</t>
  </si>
  <si>
    <t>N2294</t>
  </si>
  <si>
    <t>N2321</t>
  </si>
  <si>
    <t>N2337</t>
  </si>
  <si>
    <t>19</t>
  </si>
  <si>
    <t>20</t>
  </si>
  <si>
    <t>N2361</t>
  </si>
  <si>
    <t>Alma House, Watling Street Claybrooke Parva Leicestershire LE17 5BE</t>
  </si>
  <si>
    <t>sign post outside White House Farm Watling street</t>
  </si>
  <si>
    <t>32n</t>
  </si>
  <si>
    <t>33n</t>
  </si>
  <si>
    <t>sign outside 64 Leicester Road Kibworth</t>
  </si>
  <si>
    <t>34n</t>
  </si>
  <si>
    <t>Total_NO2_15</t>
  </si>
  <si>
    <t>AREA</t>
  </si>
  <si>
    <t>Lutterworth</t>
  </si>
  <si>
    <t>Kibworth</t>
  </si>
  <si>
    <t>Market Harborough</t>
  </si>
  <si>
    <t>Walcite</t>
  </si>
  <si>
    <t>Theddingworth</t>
  </si>
  <si>
    <t>A5</t>
  </si>
  <si>
    <t>(01)</t>
  </si>
  <si>
    <t>(02)</t>
  </si>
  <si>
    <t>(03)</t>
  </si>
  <si>
    <t>(04)</t>
  </si>
  <si>
    <t>(05)</t>
  </si>
  <si>
    <t>(06)</t>
  </si>
  <si>
    <t>(07)</t>
  </si>
  <si>
    <t>(08)</t>
  </si>
  <si>
    <t>(09)</t>
  </si>
  <si>
    <t>(10)</t>
  </si>
  <si>
    <t>(11)</t>
  </si>
  <si>
    <t>(12)</t>
  </si>
  <si>
    <t>missing</t>
  </si>
  <si>
    <t>N2488</t>
  </si>
  <si>
    <t>E</t>
  </si>
  <si>
    <t>35n</t>
  </si>
  <si>
    <t>36n</t>
  </si>
  <si>
    <t xml:space="preserve">signpost just north of 11 Leicester road Kibworth </t>
  </si>
  <si>
    <t xml:space="preserve">lamppost outside 78 leicester road kibworth </t>
  </si>
  <si>
    <t xml:space="preserve">pizza Express st marys road </t>
  </si>
  <si>
    <t>Jan - aug</t>
  </si>
  <si>
    <t>jan - aug</t>
  </si>
  <si>
    <t>sept - dec</t>
  </si>
  <si>
    <t>37n</t>
  </si>
  <si>
    <t xml:space="preserve">sites within an AQMA </t>
  </si>
  <si>
    <t xml:space="preserve">results +/- 2 standard deviations from mean </t>
  </si>
  <si>
    <t>XXX</t>
  </si>
  <si>
    <t>bias adjusted mean exceeds AQS</t>
  </si>
  <si>
    <t>Bias adjusted mean is within margin oferror of monitoring method of AQS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</si>
</sst>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[$-F400]h:mm:ss\ AM/PM"/>
    <numFmt numFmtId="166" formatCode="0.0"/>
  </numFmts>
  <fonts count="19" x14ac:knownFonts="1">
    <font>
      <sz val="10"/>
      <name val="Arial"/>
    </font>
    <font>
      <sz val="10"/>
      <name val="Arial"/>
    </font>
    <font>
      <sz val="8"/>
      <name val="Arial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Times New Roman"/>
      <family val="1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name val="Arial Unicode MS"/>
    </font>
    <font>
      <sz val="12"/>
      <name val="Arial"/>
    </font>
    <font>
      <b/>
      <sz val="22"/>
      <name val="Arial"/>
      <family val="2"/>
    </font>
    <font>
      <sz val="10"/>
      <name val="Arial Unicode MS"/>
      <family val="2"/>
    </font>
    <font>
      <b/>
      <sz val="10"/>
      <color rgb="FFFF0000"/>
      <name val="Arial"/>
      <family val="2"/>
    </font>
    <font>
      <b/>
      <sz val="10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39997558519241921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4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textRotation="180" wrapText="1"/>
    </xf>
    <xf numFmtId="0" fontId="4" fillId="0" borderId="23" xfId="0" applyFont="1" applyBorder="1" applyAlignment="1">
      <alignment horizontal="center" vertical="center" textRotation="180" wrapText="1"/>
    </xf>
    <xf numFmtId="0" fontId="4" fillId="0" borderId="24" xfId="0" applyFont="1" applyBorder="1" applyAlignment="1">
      <alignment horizontal="center" vertical="center" textRotation="180" wrapText="1"/>
    </xf>
    <xf numFmtId="0" fontId="4" fillId="0" borderId="25" xfId="0" applyFont="1" applyBorder="1" applyAlignment="1">
      <alignment horizontal="center" vertical="center" textRotation="180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vertical="center" wrapText="1"/>
    </xf>
    <xf numFmtId="164" fontId="4" fillId="0" borderId="2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0" fontId="4" fillId="0" borderId="26" xfId="0" applyFont="1" applyBorder="1" applyAlignment="1">
      <alignment horizontal="center" vertical="center" textRotation="180" wrapText="1"/>
    </xf>
    <xf numFmtId="0" fontId="4" fillId="0" borderId="4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textRotation="180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2" fontId="11" fillId="0" borderId="41" xfId="0" applyNumberFormat="1" applyFont="1" applyFill="1" applyBorder="1" applyAlignment="1">
      <alignment horizontal="center" vertical="center"/>
    </xf>
    <xf numFmtId="2" fontId="4" fillId="0" borderId="43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51" xfId="0" applyFont="1" applyFill="1" applyBorder="1" applyAlignment="1">
      <alignment vertical="center" wrapText="1"/>
    </xf>
    <xf numFmtId="0" fontId="3" fillId="0" borderId="5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166" fontId="4" fillId="0" borderId="2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4" fillId="0" borderId="4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4" fillId="0" borderId="54" xfId="0" quotePrefix="1" applyFont="1" applyBorder="1" applyAlignment="1">
      <alignment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0" fontId="4" fillId="0" borderId="70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4" fillId="0" borderId="72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21" fontId="0" fillId="0" borderId="0" xfId="0" applyNumberFormat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20" fontId="4" fillId="0" borderId="1" xfId="0" applyNumberFormat="1" applyFont="1" applyFill="1" applyBorder="1" applyAlignment="1">
      <alignment horizontal="center" vertical="center" wrapText="1"/>
    </xf>
    <xf numFmtId="20" fontId="4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48" xfId="0" applyFont="1" applyBorder="1" applyAlignment="1">
      <alignment horizontal="center" vertical="center" wrapText="1"/>
    </xf>
    <xf numFmtId="1" fontId="4" fillId="0" borderId="74" xfId="0" applyNumberFormat="1" applyFont="1" applyFill="1" applyBorder="1" applyAlignment="1">
      <alignment horizontal="center" vertical="center" wrapText="1"/>
    </xf>
    <xf numFmtId="1" fontId="4" fillId="0" borderId="75" xfId="0" applyNumberFormat="1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1" fontId="4" fillId="3" borderId="74" xfId="0" applyNumberFormat="1" applyFont="1" applyFill="1" applyBorder="1" applyAlignment="1">
      <alignment horizontal="center" vertical="center" wrapText="1"/>
    </xf>
    <xf numFmtId="1" fontId="4" fillId="2" borderId="9" xfId="0" applyNumberFormat="1" applyFont="1" applyFill="1" applyBorder="1" applyAlignment="1">
      <alignment horizontal="center" vertical="center" wrapText="1"/>
    </xf>
    <xf numFmtId="1" fontId="4" fillId="4" borderId="9" xfId="0" applyNumberFormat="1" applyFont="1" applyFill="1" applyBorder="1" applyAlignment="1">
      <alignment horizontal="center" vertical="center" wrapText="1"/>
    </xf>
    <xf numFmtId="1" fontId="17" fillId="0" borderId="9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7" fillId="0" borderId="64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left" vertical="center" wrapText="1"/>
    </xf>
    <xf numFmtId="0" fontId="3" fillId="0" borderId="50" xfId="0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3" fillId="0" borderId="52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right" vertical="center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9" fontId="4" fillId="0" borderId="52" xfId="1" applyFont="1" applyBorder="1" applyAlignment="1">
      <alignment horizontal="center" vertical="center" wrapText="1"/>
    </xf>
    <xf numFmtId="9" fontId="4" fillId="0" borderId="21" xfId="1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textRotation="180" wrapText="1"/>
    </xf>
    <xf numFmtId="0" fontId="4" fillId="0" borderId="3" xfId="0" applyFont="1" applyBorder="1" applyAlignment="1">
      <alignment horizontal="center" vertical="center" textRotation="180" wrapText="1"/>
    </xf>
    <xf numFmtId="0" fontId="4" fillId="0" borderId="54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textRotation="180" wrapText="1"/>
    </xf>
    <xf numFmtId="0" fontId="4" fillId="0" borderId="56" xfId="0" applyFont="1" applyBorder="1" applyAlignment="1">
      <alignment horizontal="center" vertical="center" textRotation="180" wrapText="1"/>
    </xf>
    <xf numFmtId="0" fontId="4" fillId="0" borderId="45" xfId="0" applyFont="1" applyBorder="1" applyAlignment="1">
      <alignment horizontal="center" vertical="center" textRotation="180" wrapText="1"/>
    </xf>
    <xf numFmtId="0" fontId="4" fillId="0" borderId="57" xfId="0" applyFont="1" applyBorder="1" applyAlignment="1">
      <alignment horizontal="center" vertical="center" textRotation="180" wrapText="1"/>
    </xf>
    <xf numFmtId="0" fontId="4" fillId="0" borderId="47" xfId="0" applyFont="1" applyBorder="1" applyAlignment="1">
      <alignment horizontal="center" vertical="center" textRotation="180" wrapText="1"/>
    </xf>
    <xf numFmtId="0" fontId="4" fillId="0" borderId="48" xfId="0" applyFont="1" applyBorder="1" applyAlignment="1">
      <alignment horizontal="center" vertical="center" textRotation="180" wrapText="1"/>
    </xf>
    <xf numFmtId="0" fontId="4" fillId="0" borderId="45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textRotation="180" wrapText="1"/>
    </xf>
    <xf numFmtId="0" fontId="4" fillId="0" borderId="59" xfId="0" applyFont="1" applyBorder="1" applyAlignment="1">
      <alignment horizontal="center" vertical="center" textRotation="180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2" fontId="4" fillId="0" borderId="49" xfId="0" applyNumberFormat="1" applyFont="1" applyBorder="1" applyAlignment="1">
      <alignment horizontal="center" vertical="center" wrapText="1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textRotation="180" wrapText="1"/>
    </xf>
    <xf numFmtId="2" fontId="4" fillId="0" borderId="21" xfId="0" applyNumberFormat="1" applyFont="1" applyBorder="1" applyAlignment="1">
      <alignment horizontal="center" vertical="center" textRotation="180" wrapText="1"/>
    </xf>
    <xf numFmtId="2" fontId="4" fillId="0" borderId="47" xfId="0" applyNumberFormat="1" applyFont="1" applyBorder="1" applyAlignment="1">
      <alignment horizontal="center" vertical="center" textRotation="180" wrapText="1"/>
    </xf>
    <xf numFmtId="2" fontId="4" fillId="0" borderId="48" xfId="0" applyNumberFormat="1" applyFont="1" applyBorder="1" applyAlignment="1">
      <alignment horizontal="center" vertical="center" textRotation="180" wrapText="1"/>
    </xf>
    <xf numFmtId="164" fontId="4" fillId="0" borderId="60" xfId="1" applyNumberFormat="1" applyFont="1" applyBorder="1" applyAlignment="1">
      <alignment horizontal="center" vertical="center" textRotation="180" wrapText="1"/>
    </xf>
    <xf numFmtId="164" fontId="4" fillId="0" borderId="47" xfId="1" applyNumberFormat="1" applyFont="1" applyBorder="1" applyAlignment="1">
      <alignment horizontal="center" vertical="center" textRotation="180" wrapText="1"/>
    </xf>
    <xf numFmtId="164" fontId="4" fillId="0" borderId="48" xfId="1" applyNumberFormat="1" applyFont="1" applyBorder="1" applyAlignment="1">
      <alignment horizontal="center" vertical="center" textRotation="180" wrapText="1"/>
    </xf>
    <xf numFmtId="0" fontId="4" fillId="0" borderId="46" xfId="0" applyFont="1" applyBorder="1" applyAlignment="1">
      <alignment horizontal="center" vertical="center" textRotation="180" wrapText="1"/>
    </xf>
    <xf numFmtId="0" fontId="4" fillId="0" borderId="61" xfId="0" applyFont="1" applyBorder="1" applyAlignment="1">
      <alignment horizontal="center" vertical="center" textRotation="180" wrapText="1"/>
    </xf>
    <xf numFmtId="0" fontId="4" fillId="0" borderId="60" xfId="0" applyFont="1" applyBorder="1" applyAlignment="1">
      <alignment horizontal="center" vertical="center" textRotation="180" wrapText="1"/>
    </xf>
    <xf numFmtId="2" fontId="4" fillId="0" borderId="62" xfId="0" applyNumberFormat="1" applyFont="1" applyBorder="1" applyAlignment="1">
      <alignment horizontal="center" vertical="center" textRotation="180" wrapText="1"/>
    </xf>
    <xf numFmtId="2" fontId="4" fillId="0" borderId="63" xfId="0" applyNumberFormat="1" applyFont="1" applyBorder="1" applyAlignment="1">
      <alignment horizontal="center" vertical="center" textRotation="180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64" fontId="4" fillId="0" borderId="53" xfId="1" applyNumberFormat="1" applyFont="1" applyBorder="1" applyAlignment="1">
      <alignment horizontal="center" vertical="center" textRotation="180" wrapText="1"/>
    </xf>
    <xf numFmtId="164" fontId="4" fillId="0" borderId="3" xfId="1" applyNumberFormat="1" applyFont="1" applyBorder="1" applyAlignment="1">
      <alignment horizontal="center" vertical="center" textRotation="180" wrapText="1"/>
    </xf>
    <xf numFmtId="2" fontId="0" fillId="0" borderId="0" xfId="0" applyNumberFormat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73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2" fontId="4" fillId="0" borderId="35" xfId="0" applyNumberFormat="1" applyFont="1" applyFill="1" applyBorder="1" applyAlignment="1">
      <alignment horizontal="center" vertical="center"/>
    </xf>
    <xf numFmtId="164" fontId="4" fillId="0" borderId="35" xfId="1" applyNumberFormat="1" applyFont="1" applyFill="1" applyBorder="1" applyAlignment="1">
      <alignment horizontal="center" vertical="center" wrapText="1"/>
    </xf>
    <xf numFmtId="164" fontId="4" fillId="0" borderId="33" xfId="1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2" fontId="11" fillId="0" borderId="38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30"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review for website'!$B$5</c:f>
              <c:strCache>
                <c:ptCount val="1"/>
                <c:pt idx="0">
                  <c:v>Lut. Service Shop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website'!$M$5:$X$5</c:f>
              <c:numCache>
                <c:formatCode>0</c:formatCode>
                <c:ptCount val="12"/>
                <c:pt idx="0">
                  <c:v>65.099999999999994</c:v>
                </c:pt>
                <c:pt idx="1">
                  <c:v>28.9</c:v>
                </c:pt>
                <c:pt idx="2">
                  <c:v>60.9</c:v>
                </c:pt>
                <c:pt idx="3">
                  <c:v>26.4</c:v>
                </c:pt>
                <c:pt idx="4">
                  <c:v>49.8</c:v>
                </c:pt>
                <c:pt idx="5">
                  <c:v>58.7</c:v>
                </c:pt>
                <c:pt idx="6">
                  <c:v>55.4</c:v>
                </c:pt>
                <c:pt idx="7">
                  <c:v>53.4</c:v>
                </c:pt>
                <c:pt idx="8">
                  <c:v>59.3</c:v>
                </c:pt>
                <c:pt idx="9">
                  <c:v>54.3</c:v>
                </c:pt>
                <c:pt idx="10">
                  <c:v>79.2</c:v>
                </c:pt>
                <c:pt idx="11">
                  <c:v>67.3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'year review for website'!$B$6</c:f>
              <c:strCache>
                <c:ptCount val="1"/>
                <c:pt idx="0">
                  <c:v>Day Nursery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website'!$M$6:$X$6</c:f>
              <c:numCache>
                <c:formatCode>0</c:formatCode>
                <c:ptCount val="12"/>
                <c:pt idx="0">
                  <c:v>69.8</c:v>
                </c:pt>
                <c:pt idx="1">
                  <c:v>26.7</c:v>
                </c:pt>
                <c:pt idx="2">
                  <c:v>50.8</c:v>
                </c:pt>
                <c:pt idx="3">
                  <c:v>24.1</c:v>
                </c:pt>
                <c:pt idx="4">
                  <c:v>44.1</c:v>
                </c:pt>
                <c:pt idx="5">
                  <c:v>38.1</c:v>
                </c:pt>
                <c:pt idx="6">
                  <c:v>36.6</c:v>
                </c:pt>
                <c:pt idx="7">
                  <c:v>43.6</c:v>
                </c:pt>
                <c:pt idx="8">
                  <c:v>49.6</c:v>
                </c:pt>
                <c:pt idx="9">
                  <c:v>44.1</c:v>
                </c:pt>
                <c:pt idx="10">
                  <c:v>82.3</c:v>
                </c:pt>
                <c:pt idx="11">
                  <c:v>68.900000000000006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'year review for website'!$B$7</c:f>
              <c:strCache>
                <c:ptCount val="1"/>
                <c:pt idx="0">
                  <c:v>A6 Kibworth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website'!$M$7:$X$7</c:f>
              <c:numCache>
                <c:formatCode>0</c:formatCode>
                <c:ptCount val="12"/>
                <c:pt idx="0">
                  <c:v>48.3</c:v>
                </c:pt>
                <c:pt idx="1">
                  <c:v>24.5</c:v>
                </c:pt>
                <c:pt idx="2">
                  <c:v>41.2</c:v>
                </c:pt>
                <c:pt idx="3">
                  <c:v>19.5</c:v>
                </c:pt>
                <c:pt idx="4">
                  <c:v>33.6</c:v>
                </c:pt>
                <c:pt idx="5">
                  <c:v>38.6</c:v>
                </c:pt>
                <c:pt idx="6">
                  <c:v>38</c:v>
                </c:pt>
                <c:pt idx="7">
                  <c:v>31</c:v>
                </c:pt>
                <c:pt idx="8">
                  <c:v>40.4</c:v>
                </c:pt>
                <c:pt idx="9">
                  <c:v>37.799999999999997</c:v>
                </c:pt>
                <c:pt idx="10">
                  <c:v>58.4</c:v>
                </c:pt>
                <c:pt idx="11">
                  <c:v>57.9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'year review for website'!$B$8</c:f>
              <c:strCache>
                <c:ptCount val="1"/>
                <c:pt idx="0">
                  <c:v>Rockingham Road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website'!$M$8:$X$8</c:f>
              <c:numCache>
                <c:formatCode>0</c:formatCode>
                <c:ptCount val="12"/>
                <c:pt idx="0">
                  <c:v>46.6</c:v>
                </c:pt>
                <c:pt idx="1">
                  <c:v>19.8</c:v>
                </c:pt>
                <c:pt idx="2">
                  <c:v>37.700000000000003</c:v>
                </c:pt>
                <c:pt idx="3">
                  <c:v>0</c:v>
                </c:pt>
                <c:pt idx="4">
                  <c:v>17.8</c:v>
                </c:pt>
                <c:pt idx="5">
                  <c:v>30</c:v>
                </c:pt>
                <c:pt idx="6">
                  <c:v>26.5</c:v>
                </c:pt>
                <c:pt idx="7">
                  <c:v>31.4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'year review for website'!$B$9</c:f>
              <c:strCache>
                <c:ptCount val="1"/>
                <c:pt idx="0">
                  <c:v>Walcote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website'!$M$9:$X$9</c:f>
              <c:numCache>
                <c:formatCode>0</c:formatCode>
                <c:ptCount val="12"/>
                <c:pt idx="0">
                  <c:v>43</c:v>
                </c:pt>
                <c:pt idx="1">
                  <c:v>19.8</c:v>
                </c:pt>
                <c:pt idx="2">
                  <c:v>32.5</c:v>
                </c:pt>
                <c:pt idx="3">
                  <c:v>12.6</c:v>
                </c:pt>
                <c:pt idx="4">
                  <c:v>19.3</c:v>
                </c:pt>
                <c:pt idx="5">
                  <c:v>23.5</c:v>
                </c:pt>
                <c:pt idx="6">
                  <c:v>23</c:v>
                </c:pt>
                <c:pt idx="7">
                  <c:v>24.9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'year review for website'!$B$10</c:f>
              <c:strCache>
                <c:ptCount val="1"/>
                <c:pt idx="0">
                  <c:v>The Square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website'!$M$10:$X$10</c:f>
              <c:numCache>
                <c:formatCode>0</c:formatCode>
                <c:ptCount val="12"/>
                <c:pt idx="0">
                  <c:v>33.299999999999997</c:v>
                </c:pt>
                <c:pt idx="1">
                  <c:v>0</c:v>
                </c:pt>
                <c:pt idx="2">
                  <c:v>36.1</c:v>
                </c:pt>
                <c:pt idx="3">
                  <c:v>14.8</c:v>
                </c:pt>
                <c:pt idx="4">
                  <c:v>32.700000000000003</c:v>
                </c:pt>
                <c:pt idx="5">
                  <c:v>21.3</c:v>
                </c:pt>
                <c:pt idx="6">
                  <c:v>22.4</c:v>
                </c:pt>
                <c:pt idx="7">
                  <c:v>27.8</c:v>
                </c:pt>
                <c:pt idx="8">
                  <c:v>28.8</c:v>
                </c:pt>
                <c:pt idx="9">
                  <c:v>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'year review for website'!$B$11</c:f>
              <c:strCache>
                <c:ptCount val="1"/>
                <c:pt idx="0">
                  <c:v>Jazz Hair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website'!$M$11:$X$11</c:f>
              <c:numCache>
                <c:formatCode>0</c:formatCode>
                <c:ptCount val="12"/>
                <c:pt idx="0">
                  <c:v>47.8</c:v>
                </c:pt>
                <c:pt idx="1">
                  <c:v>29.5</c:v>
                </c:pt>
                <c:pt idx="2">
                  <c:v>55.1</c:v>
                </c:pt>
                <c:pt idx="3">
                  <c:v>24.9</c:v>
                </c:pt>
                <c:pt idx="4">
                  <c:v>54.7</c:v>
                </c:pt>
                <c:pt idx="5">
                  <c:v>41.2</c:v>
                </c:pt>
                <c:pt idx="6">
                  <c:v>34.1</c:v>
                </c:pt>
                <c:pt idx="7">
                  <c:v>42.1</c:v>
                </c:pt>
                <c:pt idx="8">
                  <c:v>47.3</c:v>
                </c:pt>
                <c:pt idx="9">
                  <c:v>53.8</c:v>
                </c:pt>
                <c:pt idx="10">
                  <c:v>0</c:v>
                </c:pt>
                <c:pt idx="11">
                  <c:v>56.6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'year review for website'!$B$12</c:f>
              <c:strCache>
                <c:ptCount val="1"/>
                <c:pt idx="0">
                  <c:v>77 leicester road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website'!$M$12:$X$12</c:f>
              <c:numCache>
                <c:formatCode>0</c:formatCode>
                <c:ptCount val="12"/>
                <c:pt idx="0">
                  <c:v>29.5</c:v>
                </c:pt>
                <c:pt idx="1">
                  <c:v>15.9</c:v>
                </c:pt>
                <c:pt idx="2">
                  <c:v>29.6</c:v>
                </c:pt>
                <c:pt idx="3">
                  <c:v>12.1</c:v>
                </c:pt>
                <c:pt idx="4">
                  <c:v>22.8</c:v>
                </c:pt>
                <c:pt idx="5">
                  <c:v>18.600000000000001</c:v>
                </c:pt>
                <c:pt idx="6">
                  <c:v>16.3</c:v>
                </c:pt>
                <c:pt idx="7">
                  <c:v>21.7</c:v>
                </c:pt>
                <c:pt idx="8">
                  <c:v>26.9</c:v>
                </c:pt>
                <c:pt idx="9">
                  <c:v>27.9</c:v>
                </c:pt>
                <c:pt idx="10">
                  <c:v>45.7</c:v>
                </c:pt>
                <c:pt idx="11">
                  <c:v>31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'year review for website'!$B$13</c:f>
              <c:strCache>
                <c:ptCount val="1"/>
                <c:pt idx="0">
                  <c:v>6 The Terrace Rugby Road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website'!$M$13:$X$13</c:f>
              <c:numCache>
                <c:formatCode>0</c:formatCode>
                <c:ptCount val="12"/>
                <c:pt idx="0">
                  <c:v>42</c:v>
                </c:pt>
                <c:pt idx="1">
                  <c:v>21.9</c:v>
                </c:pt>
                <c:pt idx="2">
                  <c:v>46</c:v>
                </c:pt>
                <c:pt idx="3">
                  <c:v>18.399999999999999</c:v>
                </c:pt>
                <c:pt idx="4">
                  <c:v>45.5</c:v>
                </c:pt>
                <c:pt idx="5">
                  <c:v>30.1</c:v>
                </c:pt>
                <c:pt idx="6">
                  <c:v>26.2</c:v>
                </c:pt>
                <c:pt idx="7">
                  <c:v>32.700000000000003</c:v>
                </c:pt>
                <c:pt idx="8">
                  <c:v>38.799999999999997</c:v>
                </c:pt>
                <c:pt idx="9">
                  <c:v>46.8</c:v>
                </c:pt>
                <c:pt idx="10">
                  <c:v>55.9</c:v>
                </c:pt>
                <c:pt idx="11">
                  <c:v>39.700000000000003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'year review for website'!$B$14</c:f>
              <c:strCache>
                <c:ptCount val="1"/>
                <c:pt idx="0">
                  <c:v>regent court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website'!$M$14:$X$14</c:f>
              <c:numCache>
                <c:formatCode>0</c:formatCode>
                <c:ptCount val="12"/>
                <c:pt idx="0">
                  <c:v>72.7</c:v>
                </c:pt>
                <c:pt idx="1">
                  <c:v>30.9</c:v>
                </c:pt>
                <c:pt idx="2">
                  <c:v>76.2</c:v>
                </c:pt>
                <c:pt idx="3">
                  <c:v>30.4</c:v>
                </c:pt>
                <c:pt idx="4">
                  <c:v>65.599999999999994</c:v>
                </c:pt>
                <c:pt idx="5">
                  <c:v>59.2</c:v>
                </c:pt>
                <c:pt idx="6">
                  <c:v>50.1</c:v>
                </c:pt>
                <c:pt idx="7">
                  <c:v>52.9</c:v>
                </c:pt>
                <c:pt idx="8">
                  <c:v>59.3</c:v>
                </c:pt>
                <c:pt idx="9">
                  <c:v>71.900000000000006</c:v>
                </c:pt>
                <c:pt idx="10">
                  <c:v>78.7</c:v>
                </c:pt>
                <c:pt idx="11">
                  <c:v>58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'year review for website'!$B$15</c:f>
              <c:strCache>
                <c:ptCount val="1"/>
                <c:pt idx="0">
                  <c:v>26 Market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website'!$M$15:$X$15</c:f>
              <c:numCache>
                <c:formatCode>0</c:formatCode>
                <c:ptCount val="12"/>
                <c:pt idx="0">
                  <c:v>52.4</c:v>
                </c:pt>
                <c:pt idx="1">
                  <c:v>27.6</c:v>
                </c:pt>
                <c:pt idx="2">
                  <c:v>53.2</c:v>
                </c:pt>
                <c:pt idx="3">
                  <c:v>22.3</c:v>
                </c:pt>
                <c:pt idx="4">
                  <c:v>10.5</c:v>
                </c:pt>
                <c:pt idx="5">
                  <c:v>40.5</c:v>
                </c:pt>
                <c:pt idx="6">
                  <c:v>31.9</c:v>
                </c:pt>
                <c:pt idx="7">
                  <c:v>39.9</c:v>
                </c:pt>
                <c:pt idx="8">
                  <c:v>47.7</c:v>
                </c:pt>
                <c:pt idx="9">
                  <c:v>0</c:v>
                </c:pt>
                <c:pt idx="10">
                  <c:v>0</c:v>
                </c:pt>
                <c:pt idx="11">
                  <c:v>58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'year review for website'!$B$16</c:f>
              <c:strCache>
                <c:ptCount val="1"/>
                <c:pt idx="0">
                  <c:v>24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website'!$M$16:$X$16</c:f>
              <c:numCache>
                <c:formatCode>0</c:formatCode>
                <c:ptCount val="12"/>
                <c:pt idx="0">
                  <c:v>57.8</c:v>
                </c:pt>
                <c:pt idx="1">
                  <c:v>34.4</c:v>
                </c:pt>
                <c:pt idx="2">
                  <c:v>60</c:v>
                </c:pt>
                <c:pt idx="3">
                  <c:v>27.7</c:v>
                </c:pt>
                <c:pt idx="4">
                  <c:v>48.3</c:v>
                </c:pt>
                <c:pt idx="5">
                  <c:v>51.3</c:v>
                </c:pt>
                <c:pt idx="6">
                  <c:v>50.9</c:v>
                </c:pt>
                <c:pt idx="7">
                  <c:v>43.8</c:v>
                </c:pt>
                <c:pt idx="8">
                  <c:v>50.5</c:v>
                </c:pt>
                <c:pt idx="9">
                  <c:v>47.6</c:v>
                </c:pt>
                <c:pt idx="10">
                  <c:v>72.3</c:v>
                </c:pt>
                <c:pt idx="11">
                  <c:v>62.6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'year review for website'!$B$17</c:f>
              <c:strCache>
                <c:ptCount val="1"/>
                <c:pt idx="0">
                  <c:v>17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website'!$M$17:$X$17</c:f>
              <c:numCache>
                <c:formatCode>0</c:formatCode>
                <c:ptCount val="12"/>
                <c:pt idx="0">
                  <c:v>47.3</c:v>
                </c:pt>
                <c:pt idx="1">
                  <c:v>26.6</c:v>
                </c:pt>
                <c:pt idx="2">
                  <c:v>40.9</c:v>
                </c:pt>
                <c:pt idx="3">
                  <c:v>19.5</c:v>
                </c:pt>
                <c:pt idx="4">
                  <c:v>40.1</c:v>
                </c:pt>
                <c:pt idx="5">
                  <c:v>32.4</c:v>
                </c:pt>
                <c:pt idx="6">
                  <c:v>32.1</c:v>
                </c:pt>
                <c:pt idx="7">
                  <c:v>37.1</c:v>
                </c:pt>
                <c:pt idx="8">
                  <c:v>43</c:v>
                </c:pt>
                <c:pt idx="9">
                  <c:v>44.3</c:v>
                </c:pt>
                <c:pt idx="10">
                  <c:v>50.2</c:v>
                </c:pt>
                <c:pt idx="11">
                  <c:v>51.6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'year review for website'!$B$18</c:f>
              <c:strCache>
                <c:ptCount val="1"/>
                <c:pt idx="0">
                  <c:v>Spencerdene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website'!$M$18:$X$18</c:f>
              <c:numCache>
                <c:formatCode>0</c:formatCode>
                <c:ptCount val="12"/>
                <c:pt idx="0">
                  <c:v>31.7</c:v>
                </c:pt>
                <c:pt idx="1">
                  <c:v>16.399999999999999</c:v>
                </c:pt>
                <c:pt idx="2">
                  <c:v>25.3</c:v>
                </c:pt>
                <c:pt idx="3">
                  <c:v>11.2</c:v>
                </c:pt>
                <c:pt idx="4">
                  <c:v>21.8</c:v>
                </c:pt>
                <c:pt idx="5">
                  <c:v>24.4</c:v>
                </c:pt>
                <c:pt idx="6">
                  <c:v>23</c:v>
                </c:pt>
                <c:pt idx="7">
                  <c:v>23.6</c:v>
                </c:pt>
                <c:pt idx="8">
                  <c:v>28</c:v>
                </c:pt>
                <c:pt idx="9">
                  <c:v>31.5</c:v>
                </c:pt>
                <c:pt idx="10">
                  <c:v>40.700000000000003</c:v>
                </c:pt>
                <c:pt idx="11">
                  <c:v>30.7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'year review for website'!$B$19</c:f>
              <c:strCache>
                <c:ptCount val="1"/>
                <c:pt idx="0">
                  <c:v>Homeside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website'!$M$19:$X$19</c:f>
              <c:numCache>
                <c:formatCode>0</c:formatCode>
                <c:ptCount val="12"/>
                <c:pt idx="0">
                  <c:v>49.8</c:v>
                </c:pt>
                <c:pt idx="1">
                  <c:v>25.3</c:v>
                </c:pt>
                <c:pt idx="2">
                  <c:v>38.9</c:v>
                </c:pt>
                <c:pt idx="3">
                  <c:v>18.100000000000001</c:v>
                </c:pt>
                <c:pt idx="4">
                  <c:v>31.1</c:v>
                </c:pt>
                <c:pt idx="5">
                  <c:v>31.3</c:v>
                </c:pt>
                <c:pt idx="6">
                  <c:v>30.9</c:v>
                </c:pt>
                <c:pt idx="7">
                  <c:v>31.7</c:v>
                </c:pt>
                <c:pt idx="8">
                  <c:v>38.1</c:v>
                </c:pt>
                <c:pt idx="9">
                  <c:v>35.5</c:v>
                </c:pt>
                <c:pt idx="10">
                  <c:v>58.9</c:v>
                </c:pt>
                <c:pt idx="11">
                  <c:v>0</c:v>
                </c:pt>
              </c:numCache>
            </c:numRef>
          </c:val>
          <c:smooth val="0"/>
        </c:ser>
        <c:ser>
          <c:idx val="16"/>
          <c:order val="15"/>
          <c:tx>
            <c:strRef>
              <c:f>'year review for website'!$B$20</c:f>
              <c:strCache>
                <c:ptCount val="1"/>
                <c:pt idx="0">
                  <c:v>40 regent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website'!$M$20:$X$20</c:f>
              <c:numCache>
                <c:formatCode>0</c:formatCode>
                <c:ptCount val="12"/>
                <c:pt idx="0">
                  <c:v>28.5</c:v>
                </c:pt>
                <c:pt idx="1">
                  <c:v>16</c:v>
                </c:pt>
                <c:pt idx="2">
                  <c:v>29.7</c:v>
                </c:pt>
                <c:pt idx="3">
                  <c:v>13.5</c:v>
                </c:pt>
                <c:pt idx="4">
                  <c:v>24.2</c:v>
                </c:pt>
                <c:pt idx="5">
                  <c:v>20.8</c:v>
                </c:pt>
                <c:pt idx="6">
                  <c:v>17.899999999999999</c:v>
                </c:pt>
                <c:pt idx="7">
                  <c:v>22.4</c:v>
                </c:pt>
                <c:pt idx="8">
                  <c:v>27</c:v>
                </c:pt>
                <c:pt idx="9">
                  <c:v>31.2</c:v>
                </c:pt>
                <c:pt idx="10">
                  <c:v>51.2</c:v>
                </c:pt>
                <c:pt idx="11">
                  <c:v>38.700000000000003</c:v>
                </c:pt>
              </c:numCache>
            </c:numRef>
          </c:val>
          <c:smooth val="0"/>
        </c:ser>
        <c:ser>
          <c:idx val="17"/>
          <c:order val="16"/>
          <c:tx>
            <c:strRef>
              <c:f>'year review for website'!$B$21</c:f>
              <c:strCache>
                <c:ptCount val="1"/>
                <c:pt idx="0">
                  <c:v>69 leicester road Kibworth 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website'!$M$21:$X$21</c:f>
              <c:numCache>
                <c:formatCode>0</c:formatCode>
                <c:ptCount val="12"/>
                <c:pt idx="0">
                  <c:v>40.299999999999997</c:v>
                </c:pt>
                <c:pt idx="1">
                  <c:v>27.8</c:v>
                </c:pt>
                <c:pt idx="2">
                  <c:v>54.3</c:v>
                </c:pt>
                <c:pt idx="3">
                  <c:v>28.7</c:v>
                </c:pt>
                <c:pt idx="4">
                  <c:v>48.6</c:v>
                </c:pt>
                <c:pt idx="5">
                  <c:v>36.9</c:v>
                </c:pt>
                <c:pt idx="6">
                  <c:v>41.5</c:v>
                </c:pt>
                <c:pt idx="7">
                  <c:v>42.8</c:v>
                </c:pt>
                <c:pt idx="8">
                  <c:v>40</c:v>
                </c:pt>
                <c:pt idx="9">
                  <c:v>45.7</c:v>
                </c:pt>
                <c:pt idx="10">
                  <c:v>76.8</c:v>
                </c:pt>
                <c:pt idx="11">
                  <c:v>51.4</c:v>
                </c:pt>
              </c:numCache>
            </c:numRef>
          </c:val>
          <c:smooth val="0"/>
        </c:ser>
        <c:ser>
          <c:idx val="18"/>
          <c:order val="17"/>
          <c:tx>
            <c:strRef>
              <c:f>'year review for website'!$B$22</c:f>
              <c:strCache>
                <c:ptCount val="1"/>
                <c:pt idx="0">
                  <c:v>Alma House, Watling Street Claybrooke Parva Leicestershire LE17 5BE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website'!$M$22:$X$22</c:f>
              <c:numCache>
                <c:formatCode>0</c:formatCode>
                <c:ptCount val="12"/>
                <c:pt idx="0">
                  <c:v>29.3</c:v>
                </c:pt>
                <c:pt idx="1">
                  <c:v>24.5</c:v>
                </c:pt>
                <c:pt idx="2">
                  <c:v>23.5</c:v>
                </c:pt>
                <c:pt idx="3">
                  <c:v>36.4</c:v>
                </c:pt>
                <c:pt idx="4">
                  <c:v>39.299999999999997</c:v>
                </c:pt>
                <c:pt idx="5">
                  <c:v>34.299999999999997</c:v>
                </c:pt>
                <c:pt idx="6">
                  <c:v>37.200000000000003</c:v>
                </c:pt>
                <c:pt idx="7">
                  <c:v>36.299999999999997</c:v>
                </c:pt>
                <c:pt idx="8">
                  <c:v>42.2</c:v>
                </c:pt>
                <c:pt idx="9">
                  <c:v>46.3</c:v>
                </c:pt>
                <c:pt idx="10">
                  <c:v>69.099999999999994</c:v>
                </c:pt>
                <c:pt idx="11">
                  <c:v>48.1</c:v>
                </c:pt>
              </c:numCache>
            </c:numRef>
          </c:val>
          <c:smooth val="0"/>
        </c:ser>
        <c:ser>
          <c:idx val="19"/>
          <c:order val="18"/>
          <c:tx>
            <c:strRef>
              <c:f>'year review for website'!$B$23</c:f>
              <c:strCache>
                <c:ptCount val="1"/>
                <c:pt idx="0">
                  <c:v>sign post outside White House Farm Watling street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website'!$M$23:$X$23</c:f>
              <c:numCache>
                <c:formatCode>0</c:formatCode>
                <c:ptCount val="12"/>
                <c:pt idx="0">
                  <c:v>49.4</c:v>
                </c:pt>
                <c:pt idx="1">
                  <c:v>22.9</c:v>
                </c:pt>
                <c:pt idx="2">
                  <c:v>18</c:v>
                </c:pt>
                <c:pt idx="3">
                  <c:v>14.5</c:v>
                </c:pt>
                <c:pt idx="4">
                  <c:v>26.2</c:v>
                </c:pt>
                <c:pt idx="5">
                  <c:v>33.5</c:v>
                </c:pt>
                <c:pt idx="6">
                  <c:v>31.3</c:v>
                </c:pt>
                <c:pt idx="7">
                  <c:v>28.3</c:v>
                </c:pt>
                <c:pt idx="8">
                  <c:v>34</c:v>
                </c:pt>
                <c:pt idx="9">
                  <c:v>28.4</c:v>
                </c:pt>
                <c:pt idx="10">
                  <c:v>64.599999999999994</c:v>
                </c:pt>
                <c:pt idx="11">
                  <c:v>46.8</c:v>
                </c:pt>
              </c:numCache>
            </c:numRef>
          </c:val>
          <c:smooth val="0"/>
        </c:ser>
        <c:ser>
          <c:idx val="20"/>
          <c:order val="19"/>
          <c:tx>
            <c:v>Average change</c:v>
          </c:tx>
          <c:spPr>
            <a:ln w="4762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website'!$M$34:$X$34</c:f>
              <c:numCache>
                <c:formatCode>0.0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189376"/>
        <c:axId val="215190912"/>
      </c:lineChart>
      <c:catAx>
        <c:axId val="215189376"/>
        <c:scaling>
          <c:orientation val="minMax"/>
        </c:scaling>
        <c:delete val="0"/>
        <c:axPos val="b"/>
        <c:majorTickMark val="out"/>
        <c:minorTickMark val="none"/>
        <c:tickLblPos val="nextTo"/>
        <c:crossAx val="215190912"/>
        <c:crosses val="autoZero"/>
        <c:auto val="1"/>
        <c:lblAlgn val="ctr"/>
        <c:lblOffset val="100"/>
        <c:noMultiLvlLbl val="0"/>
      </c:catAx>
      <c:valAx>
        <c:axId val="215190912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5189376"/>
        <c:crosses val="autoZero"/>
        <c:crossBetween val="between"/>
      </c:valAx>
    </c:plotArea>
    <c:legend>
      <c:legendPos val="b"/>
      <c:overlay val="0"/>
    </c:legend>
    <c:plotVisOnly val="1"/>
    <c:dispBlanksAs val="span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476072</xdr:colOff>
      <xdr:row>2</xdr:row>
      <xdr:rowOff>190418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297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8319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321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314243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335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9337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157232" cy="9207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790397</xdr:colOff>
      <xdr:row>2</xdr:row>
      <xdr:rowOff>314243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304718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28</xdr:row>
      <xdr:rowOff>295275</xdr:rowOff>
    </xdr:to>
    <xdr:sp macro="" textlink="">
      <xdr:nvSpPr>
        <xdr:cNvPr id="3201" name="Line 4"/>
        <xdr:cNvSpPr>
          <a:spLocks noChangeShapeType="1"/>
        </xdr:cNvSpPr>
      </xdr:nvSpPr>
      <xdr:spPr bwMode="auto">
        <a:xfrm>
          <a:off x="4467225" y="2638425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273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C7">
            <v>9</v>
          </cell>
        </row>
        <row r="12">
          <cell r="E12">
            <v>0.34166666666666662</v>
          </cell>
          <cell r="F12">
            <v>42377</v>
          </cell>
        </row>
        <row r="13">
          <cell r="E13">
            <v>0.33194444444444443</v>
          </cell>
          <cell r="F13">
            <v>42377</v>
          </cell>
        </row>
        <row r="14">
          <cell r="E14">
            <v>0.33958333333333335</v>
          </cell>
          <cell r="F14">
            <v>42377</v>
          </cell>
        </row>
        <row r="15">
          <cell r="E15">
            <v>0.34027777777777773</v>
          </cell>
          <cell r="F15">
            <v>42377</v>
          </cell>
        </row>
        <row r="16">
          <cell r="E16">
            <v>0.33333333333333331</v>
          </cell>
          <cell r="F16">
            <v>42377</v>
          </cell>
        </row>
        <row r="17">
          <cell r="E17">
            <v>0.37361111111111112</v>
          </cell>
          <cell r="F17">
            <v>42377</v>
          </cell>
        </row>
        <row r="18">
          <cell r="E18">
            <v>0.33819444444444446</v>
          </cell>
          <cell r="F18">
            <v>42377</v>
          </cell>
        </row>
        <row r="19">
          <cell r="E19">
            <v>0.38750000000000001</v>
          </cell>
          <cell r="F19">
            <v>42377</v>
          </cell>
        </row>
        <row r="20">
          <cell r="E20">
            <v>0.32291666666666669</v>
          </cell>
          <cell r="F20">
            <v>42377</v>
          </cell>
        </row>
        <row r="21">
          <cell r="E21">
            <v>0.3263888888888889</v>
          </cell>
          <cell r="F21">
            <v>42377</v>
          </cell>
        </row>
        <row r="22">
          <cell r="E22">
            <v>0.39374999999999999</v>
          </cell>
          <cell r="F22">
            <v>42377</v>
          </cell>
        </row>
        <row r="23">
          <cell r="E23">
            <v>0.41666666666666669</v>
          </cell>
          <cell r="F23">
            <v>42377</v>
          </cell>
        </row>
        <row r="24">
          <cell r="E24">
            <v>0.33888888888888885</v>
          </cell>
          <cell r="F24">
            <v>42377</v>
          </cell>
        </row>
        <row r="25">
          <cell r="E25">
            <v>0.39583333333333331</v>
          </cell>
          <cell r="F25">
            <v>42377</v>
          </cell>
        </row>
        <row r="26">
          <cell r="E26">
            <v>0.36041666666666666</v>
          </cell>
          <cell r="F26">
            <v>42377</v>
          </cell>
        </row>
        <row r="27">
          <cell r="E27">
            <v>0.43194444444444446</v>
          </cell>
          <cell r="F27">
            <v>42377</v>
          </cell>
        </row>
        <row r="28">
          <cell r="E28">
            <v>0.34097222222222223</v>
          </cell>
          <cell r="F28">
            <v>42377</v>
          </cell>
        </row>
        <row r="29">
          <cell r="E29">
            <v>0.3743055555555555</v>
          </cell>
          <cell r="F29">
            <v>42377</v>
          </cell>
        </row>
        <row r="30">
          <cell r="E30">
            <v>0.34930555555555554</v>
          </cell>
          <cell r="F30">
            <v>42377</v>
          </cell>
        </row>
        <row r="31">
          <cell r="E31">
            <v>0.3520833333333333</v>
          </cell>
          <cell r="F31">
            <v>42377</v>
          </cell>
        </row>
      </sheetData>
      <sheetData sheetId="12" refreshError="1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.rees@harborough.gov.u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5"/>
  <sheetViews>
    <sheetView topLeftCell="D10" workbookViewId="0">
      <selection activeCell="H25" sqref="H25"/>
    </sheetView>
  </sheetViews>
  <sheetFormatPr defaultColWidth="15.7109375" defaultRowHeight="15" customHeight="1" zeroHeight="1" x14ac:dyDescent="0.2"/>
  <cols>
    <col min="1" max="1" width="9.85546875" style="81" customWidth="1"/>
    <col min="2" max="2" width="19.28515625" style="81" customWidth="1"/>
    <col min="3" max="6" width="11.5703125" style="81" customWidth="1"/>
    <col min="7" max="7" width="11.85546875" style="81" customWidth="1"/>
    <col min="8" max="9" width="15.7109375" style="80"/>
    <col min="10" max="10" width="15.7109375" style="81"/>
    <col min="11" max="11" width="20.7109375" style="81" customWidth="1"/>
    <col min="12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  <c r="K2" s="81">
        <f>26+22+12+13</f>
        <v>73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2"/>
      <c r="F6" s="192"/>
      <c r="G6" s="97"/>
    </row>
    <row r="7" spans="1:11" ht="17.25" customHeight="1" thickBot="1" x14ac:dyDescent="0.25">
      <c r="A7" s="199" t="s">
        <v>132</v>
      </c>
      <c r="B7" s="200"/>
      <c r="C7" s="197">
        <f>'[1](12)'!$C$7+1</f>
        <v>10</v>
      </c>
      <c r="D7" s="197"/>
      <c r="E7" s="198" t="s">
        <v>131</v>
      </c>
      <c r="F7" s="198"/>
      <c r="G7" s="98"/>
    </row>
    <row r="8" spans="1:11" ht="15" customHeight="1" thickBot="1" x14ac:dyDescent="0.25">
      <c r="A8" s="94"/>
      <c r="B8" s="94"/>
      <c r="C8" s="131"/>
      <c r="D8" s="201"/>
      <c r="E8" s="201"/>
      <c r="F8" s="131"/>
      <c r="G8" s="131"/>
    </row>
    <row r="9" spans="1:11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115"/>
      <c r="J9" s="80"/>
    </row>
    <row r="10" spans="1:11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115"/>
      <c r="J10" s="80"/>
    </row>
    <row r="11" spans="1:11" ht="16.5" thickBot="1" x14ac:dyDescent="0.25">
      <c r="A11" s="203"/>
      <c r="B11" s="205"/>
      <c r="C11" s="132" t="s">
        <v>16</v>
      </c>
      <c r="D11" s="132" t="s">
        <v>17</v>
      </c>
      <c r="E11" s="132" t="s">
        <v>16</v>
      </c>
      <c r="F11" s="132" t="s">
        <v>17</v>
      </c>
      <c r="G11" s="185"/>
      <c r="H11" s="99" t="s">
        <v>39</v>
      </c>
      <c r="I11" s="130"/>
      <c r="J11" s="80"/>
    </row>
    <row r="12" spans="1:11" s="85" customFormat="1" ht="24" customHeight="1" thickTop="1" thickBot="1" x14ac:dyDescent="0.25">
      <c r="A12" s="100" t="str">
        <f t="shared" ref="A12:A29" si="0">TEXT(K12&amp;J12,0)</f>
        <v>HARB/15A/NA10S01</v>
      </c>
      <c r="B12" s="83" t="s">
        <v>52</v>
      </c>
      <c r="C12" s="103">
        <f>'[1](12)'!E12</f>
        <v>0.34166666666666662</v>
      </c>
      <c r="D12" s="104">
        <f>'[1](12)'!F12</f>
        <v>42377</v>
      </c>
      <c r="E12" s="103">
        <v>0.37638888888888888</v>
      </c>
      <c r="F12" s="104">
        <v>42405</v>
      </c>
      <c r="G12" s="111">
        <f ca="1">IF(ISBLANK(E12),ROUND(((NOW())-($C12+$D12))*24,2),ROUND((($E12+F12)-($C12+$D12))*24,2))</f>
        <v>672.83</v>
      </c>
      <c r="H12" s="120">
        <v>42</v>
      </c>
      <c r="I12" s="134"/>
      <c r="J12" s="84" t="s">
        <v>105</v>
      </c>
      <c r="K12" s="85" t="str">
        <f>TEXT("HARB/15A/NA"&amp;$C$7&amp;"S",0)</f>
        <v>HARB/15A/NA10S</v>
      </c>
    </row>
    <row r="13" spans="1:11" s="85" customFormat="1" ht="24" customHeight="1" thickBot="1" x14ac:dyDescent="0.25">
      <c r="A13" s="100" t="str">
        <f t="shared" si="0"/>
        <v>HARB/15A/NA10S02</v>
      </c>
      <c r="B13" s="83" t="s">
        <v>0</v>
      </c>
      <c r="C13" s="103">
        <f>'[1](12)'!E13</f>
        <v>0.33194444444444443</v>
      </c>
      <c r="D13" s="104">
        <f>'[1](12)'!F13</f>
        <v>42377</v>
      </c>
      <c r="E13" s="103">
        <v>0.3666666666666667</v>
      </c>
      <c r="F13" s="104">
        <v>42405</v>
      </c>
      <c r="G13" s="111">
        <f t="shared" ref="G13:G29" ca="1" si="1">IF(ISBLANK(E13),ROUND(((NOW())-($C13+$D13))*24,2),ROUND((($E13+F13)-($C13+$D13))*24,2))</f>
        <v>672.83</v>
      </c>
      <c r="H13" s="150">
        <v>65.099999999999994</v>
      </c>
      <c r="I13" s="134"/>
      <c r="J13" s="84" t="s">
        <v>106</v>
      </c>
      <c r="K13" s="85" t="str">
        <f t="shared" ref="K13:K29" si="2">TEXT("HARB/15A/NA"&amp;$C$7&amp;"S",0)</f>
        <v>HARB/15A/NA10S</v>
      </c>
    </row>
    <row r="14" spans="1:11" s="85" customFormat="1" ht="24" customHeight="1" thickBot="1" x14ac:dyDescent="0.25">
      <c r="A14" s="100" t="str">
        <f t="shared" si="0"/>
        <v>HARB/15A/NA10S03</v>
      </c>
      <c r="B14" s="83" t="s">
        <v>102</v>
      </c>
      <c r="C14" s="103">
        <f>'[1](12)'!E14</f>
        <v>0.33958333333333335</v>
      </c>
      <c r="D14" s="104">
        <f>'[1](12)'!F14</f>
        <v>42377</v>
      </c>
      <c r="E14" s="103">
        <v>0.37361111111111112</v>
      </c>
      <c r="F14" s="104">
        <v>42405</v>
      </c>
      <c r="G14" s="111">
        <f t="shared" ca="1" si="1"/>
        <v>672.82</v>
      </c>
      <c r="H14" s="150">
        <v>28.5</v>
      </c>
      <c r="I14" s="134"/>
      <c r="J14" s="84" t="s">
        <v>107</v>
      </c>
      <c r="K14" s="85" t="str">
        <f t="shared" si="2"/>
        <v>HARB/15A/NA10S</v>
      </c>
    </row>
    <row r="15" spans="1:11" s="85" customFormat="1" ht="24" customHeight="1" thickBot="1" x14ac:dyDescent="0.25">
      <c r="A15" s="100" t="str">
        <f t="shared" si="0"/>
        <v>HARB/15A/NA10S04</v>
      </c>
      <c r="B15" s="83" t="s">
        <v>72</v>
      </c>
      <c r="C15" s="103">
        <f>'[1](12)'!E15</f>
        <v>0.34027777777777773</v>
      </c>
      <c r="D15" s="104">
        <f>'[1](12)'!F15</f>
        <v>42377</v>
      </c>
      <c r="E15" s="103">
        <v>0.3743055555555555</v>
      </c>
      <c r="F15" s="104">
        <v>42405</v>
      </c>
      <c r="G15" s="111">
        <f t="shared" ca="1" si="1"/>
        <v>672.82</v>
      </c>
      <c r="H15" s="150">
        <v>72.7</v>
      </c>
      <c r="I15" s="134"/>
      <c r="J15" s="84" t="s">
        <v>108</v>
      </c>
      <c r="K15" s="85" t="str">
        <f t="shared" si="2"/>
        <v>HARB/15A/NA10S</v>
      </c>
    </row>
    <row r="16" spans="1:11" s="85" customFormat="1" ht="24" customHeight="1" thickBot="1" x14ac:dyDescent="0.25">
      <c r="A16" s="100" t="str">
        <f t="shared" si="0"/>
        <v>HARB/15A/NA10S05</v>
      </c>
      <c r="B16" s="83" t="s">
        <v>51</v>
      </c>
      <c r="C16" s="103">
        <f>'[1](12)'!E16</f>
        <v>0.33333333333333331</v>
      </c>
      <c r="D16" s="104">
        <f>'[1](12)'!F16</f>
        <v>42377</v>
      </c>
      <c r="E16" s="103">
        <v>0.36805555555555558</v>
      </c>
      <c r="F16" s="104">
        <v>42405</v>
      </c>
      <c r="G16" s="111">
        <f t="shared" ca="1" si="1"/>
        <v>672.83</v>
      </c>
      <c r="H16" s="150">
        <v>52.4</v>
      </c>
      <c r="I16" s="134"/>
      <c r="J16" s="84" t="s">
        <v>109</v>
      </c>
      <c r="K16" s="85" t="str">
        <f t="shared" si="2"/>
        <v>HARB/15A/NA10S</v>
      </c>
    </row>
    <row r="17" spans="1:11" s="85" customFormat="1" ht="24" customHeight="1" thickBot="1" x14ac:dyDescent="0.25">
      <c r="A17" s="100" t="str">
        <f t="shared" si="0"/>
        <v>HARB/15A/NA10S06</v>
      </c>
      <c r="B17" s="83" t="s">
        <v>69</v>
      </c>
      <c r="C17" s="103">
        <f>'[1](12)'!E17</f>
        <v>0.37361111111111112</v>
      </c>
      <c r="D17" s="104">
        <f>'[1](12)'!F17</f>
        <v>42377</v>
      </c>
      <c r="E17" s="103">
        <v>0.40416666666666662</v>
      </c>
      <c r="F17" s="104">
        <v>42405</v>
      </c>
      <c r="G17" s="111">
        <f t="shared" ca="1" si="1"/>
        <v>672.73</v>
      </c>
      <c r="H17" s="150">
        <v>49.8</v>
      </c>
      <c r="I17" s="134"/>
      <c r="J17" s="84" t="s">
        <v>110</v>
      </c>
      <c r="K17" s="85" t="str">
        <f t="shared" si="2"/>
        <v>HARB/15A/NA10S</v>
      </c>
    </row>
    <row r="18" spans="1:11" s="85" customFormat="1" ht="24" customHeight="1" thickBot="1" x14ac:dyDescent="0.25">
      <c r="A18" s="100" t="str">
        <f t="shared" si="0"/>
        <v>HARB/15A/NA10S07</v>
      </c>
      <c r="B18" s="83" t="s">
        <v>53</v>
      </c>
      <c r="C18" s="103">
        <f>'[1](12)'!E18</f>
        <v>0.33819444444444446</v>
      </c>
      <c r="D18" s="104">
        <f>'[1](12)'!F18</f>
        <v>42377</v>
      </c>
      <c r="E18" s="103">
        <v>0.37222222222222223</v>
      </c>
      <c r="F18" s="104">
        <v>42405</v>
      </c>
      <c r="G18" s="111">
        <f t="shared" ca="1" si="1"/>
        <v>672.82</v>
      </c>
      <c r="H18" s="150">
        <v>47.3</v>
      </c>
      <c r="I18" s="134"/>
      <c r="J18" s="84" t="s">
        <v>111</v>
      </c>
      <c r="K18" s="85" t="str">
        <f t="shared" si="2"/>
        <v>HARB/15A/NA10S</v>
      </c>
    </row>
    <row r="19" spans="1:11" s="85" customFormat="1" ht="24" customHeight="1" thickBot="1" x14ac:dyDescent="0.25">
      <c r="A19" s="100" t="str">
        <f t="shared" si="0"/>
        <v>HARB/15A/NA10S08</v>
      </c>
      <c r="B19" s="83" t="s">
        <v>103</v>
      </c>
      <c r="C19" s="103">
        <f>'[1](12)'!E19</f>
        <v>0.38750000000000001</v>
      </c>
      <c r="D19" s="104">
        <f>'[1](12)'!F19</f>
        <v>42377</v>
      </c>
      <c r="E19" s="103">
        <v>0.41666666666666669</v>
      </c>
      <c r="F19" s="104">
        <v>42405</v>
      </c>
      <c r="G19" s="111">
        <f t="shared" ca="1" si="1"/>
        <v>672.7</v>
      </c>
      <c r="H19" s="150">
        <v>40.299999999999997</v>
      </c>
      <c r="I19" s="134"/>
      <c r="J19" s="84" t="s">
        <v>112</v>
      </c>
      <c r="K19" s="85" t="str">
        <f t="shared" si="2"/>
        <v>HARB/15A/NA10S</v>
      </c>
    </row>
    <row r="20" spans="1:11" s="85" customFormat="1" ht="24" customHeight="1" thickBot="1" x14ac:dyDescent="0.25">
      <c r="A20" s="100" t="str">
        <f t="shared" si="0"/>
        <v>HARB/15A/NA10S09</v>
      </c>
      <c r="B20" s="83" t="s">
        <v>11</v>
      </c>
      <c r="C20" s="103">
        <f>'[1](12)'!E20</f>
        <v>0.32291666666666669</v>
      </c>
      <c r="D20" s="104">
        <f>'[1](12)'!F20</f>
        <v>42377</v>
      </c>
      <c r="E20" s="103">
        <v>0.3576388888888889</v>
      </c>
      <c r="F20" s="104">
        <v>42405</v>
      </c>
      <c r="G20" s="111">
        <f t="shared" ca="1" si="1"/>
        <v>672.83</v>
      </c>
      <c r="H20" s="119">
        <v>29.5</v>
      </c>
      <c r="I20" s="134"/>
      <c r="J20" s="84" t="s">
        <v>113</v>
      </c>
      <c r="K20" s="85" t="str">
        <f t="shared" si="2"/>
        <v>HARB/15A/NA10S</v>
      </c>
    </row>
    <row r="21" spans="1:11" s="85" customFormat="1" ht="24" customHeight="1" thickTop="1" thickBot="1" x14ac:dyDescent="0.25">
      <c r="A21" s="100" t="str">
        <f t="shared" si="0"/>
        <v>HARB/15A/NA10S10</v>
      </c>
      <c r="B21" s="83" t="s">
        <v>1</v>
      </c>
      <c r="C21" s="103">
        <f>'[1](12)'!E21</f>
        <v>0.3263888888888889</v>
      </c>
      <c r="D21" s="104">
        <f>'[1](12)'!F21</f>
        <v>42377</v>
      </c>
      <c r="E21" s="103">
        <v>0.36249999999999999</v>
      </c>
      <c r="F21" s="104">
        <v>42405</v>
      </c>
      <c r="G21" s="111">
        <f t="shared" ca="1" si="1"/>
        <v>672.87</v>
      </c>
      <c r="H21" s="120">
        <v>69.8</v>
      </c>
      <c r="I21" s="134"/>
      <c r="J21" s="84" t="s">
        <v>114</v>
      </c>
      <c r="K21" s="85" t="str">
        <f t="shared" si="2"/>
        <v>HARB/15A/NA10S</v>
      </c>
    </row>
    <row r="22" spans="1:11" s="85" customFormat="1" ht="24" customHeight="1" thickBot="1" x14ac:dyDescent="0.25">
      <c r="A22" s="100" t="str">
        <f t="shared" si="0"/>
        <v>HARB/15A/NA10S11</v>
      </c>
      <c r="B22" s="83" t="s">
        <v>2</v>
      </c>
      <c r="C22" s="103">
        <f>'[1](12)'!E22</f>
        <v>0.39374999999999999</v>
      </c>
      <c r="D22" s="104">
        <f>'[1](12)'!F22</f>
        <v>42377</v>
      </c>
      <c r="E22" s="103">
        <v>0.41944444444444445</v>
      </c>
      <c r="F22" s="104">
        <v>42405</v>
      </c>
      <c r="G22" s="111">
        <f t="shared" ca="1" si="1"/>
        <v>672.62</v>
      </c>
      <c r="H22" s="150">
        <v>48.3</v>
      </c>
      <c r="I22" s="134"/>
      <c r="J22" s="84" t="s">
        <v>115</v>
      </c>
      <c r="K22" s="85" t="str">
        <f t="shared" si="2"/>
        <v>HARB/15A/NA10S</v>
      </c>
    </row>
    <row r="23" spans="1:11" s="85" customFormat="1" ht="24" customHeight="1" thickBot="1" x14ac:dyDescent="0.25">
      <c r="A23" s="100" t="str">
        <f t="shared" si="0"/>
        <v>HARB/15A/NA10S12</v>
      </c>
      <c r="B23" s="83" t="s">
        <v>3</v>
      </c>
      <c r="C23" s="103">
        <f>'[1](12)'!E23</f>
        <v>0.41666666666666669</v>
      </c>
      <c r="D23" s="104">
        <f>'[1](12)'!F23</f>
        <v>42377</v>
      </c>
      <c r="E23" s="103">
        <v>0.43333333333333335</v>
      </c>
      <c r="F23" s="104">
        <v>42405</v>
      </c>
      <c r="G23" s="111">
        <f t="shared" ca="1" si="1"/>
        <v>672.4</v>
      </c>
      <c r="H23" s="150">
        <v>46.6</v>
      </c>
      <c r="I23" s="134"/>
      <c r="J23" s="84" t="s">
        <v>116</v>
      </c>
      <c r="K23" s="85" t="str">
        <f t="shared" si="2"/>
        <v>HARB/15A/NA10S</v>
      </c>
    </row>
    <row r="24" spans="1:11" s="85" customFormat="1" ht="24" customHeight="1" thickBot="1" x14ac:dyDescent="0.25">
      <c r="A24" s="100" t="str">
        <f t="shared" si="0"/>
        <v>HARB/15A/NA10S13</v>
      </c>
      <c r="B24" s="83" t="s">
        <v>54</v>
      </c>
      <c r="C24" s="103">
        <f>'[1](12)'!E24</f>
        <v>0.33888888888888885</v>
      </c>
      <c r="D24" s="104">
        <f>'[1](12)'!F24</f>
        <v>42377</v>
      </c>
      <c r="E24" s="103">
        <v>0.37291666666666662</v>
      </c>
      <c r="F24" s="104">
        <v>42405</v>
      </c>
      <c r="G24" s="111">
        <f t="shared" ca="1" si="1"/>
        <v>672.82</v>
      </c>
      <c r="H24" s="150">
        <v>57.8</v>
      </c>
      <c r="I24" s="134"/>
      <c r="J24" s="84" t="s">
        <v>117</v>
      </c>
      <c r="K24" s="85" t="str">
        <f t="shared" si="2"/>
        <v>HARB/15A/NA10S</v>
      </c>
    </row>
    <row r="25" spans="1:11" s="85" customFormat="1" ht="24" customHeight="1" thickBot="1" x14ac:dyDescent="0.25">
      <c r="A25" s="100" t="str">
        <f t="shared" si="0"/>
        <v>HARB/15A/NA10S14</v>
      </c>
      <c r="B25" s="83" t="s">
        <v>148</v>
      </c>
      <c r="C25" s="103">
        <f>'[1](12)'!E25</f>
        <v>0.39583333333333331</v>
      </c>
      <c r="D25" s="104">
        <f>'[1](12)'!F25</f>
        <v>42377</v>
      </c>
      <c r="E25" s="103">
        <v>0.42152777777777778</v>
      </c>
      <c r="F25" s="104">
        <v>42405</v>
      </c>
      <c r="G25" s="111">
        <f t="shared" ca="1" si="1"/>
        <v>672.62</v>
      </c>
      <c r="H25" s="150">
        <v>93.9</v>
      </c>
      <c r="I25" s="134"/>
      <c r="J25" s="84" t="s">
        <v>118</v>
      </c>
      <c r="K25" s="85" t="str">
        <f t="shared" si="2"/>
        <v>HARB/15A/NA10S</v>
      </c>
    </row>
    <row r="26" spans="1:11" s="85" customFormat="1" ht="24" customHeight="1" thickBot="1" x14ac:dyDescent="0.25">
      <c r="A26" s="100" t="str">
        <f t="shared" si="0"/>
        <v>HARB/15A/NA10S15</v>
      </c>
      <c r="B26" s="83" t="s">
        <v>5</v>
      </c>
      <c r="C26" s="103">
        <f>'[1](12)'!E26</f>
        <v>0.36041666666666666</v>
      </c>
      <c r="D26" s="104">
        <f>'[1](12)'!F26</f>
        <v>42377</v>
      </c>
      <c r="E26" s="103">
        <v>0.39513888888888887</v>
      </c>
      <c r="F26" s="104">
        <v>42405</v>
      </c>
      <c r="G26" s="111">
        <f t="shared" ca="1" si="1"/>
        <v>672.83</v>
      </c>
      <c r="H26" s="150">
        <v>43</v>
      </c>
      <c r="I26" s="134"/>
      <c r="J26" s="84" t="s">
        <v>119</v>
      </c>
      <c r="K26" s="85" t="str">
        <f t="shared" si="2"/>
        <v>HARB/15A/NA10S</v>
      </c>
    </row>
    <row r="27" spans="1:11" s="85" customFormat="1" ht="24" customHeight="1" thickBot="1" x14ac:dyDescent="0.25">
      <c r="A27" s="100" t="str">
        <f t="shared" si="0"/>
        <v>HARB/15A/NA10S16</v>
      </c>
      <c r="B27" s="83" t="s">
        <v>6</v>
      </c>
      <c r="C27" s="103">
        <f>'[1](12)'!E27</f>
        <v>0.43194444444444446</v>
      </c>
      <c r="D27" s="104">
        <f>'[1](12)'!F27</f>
        <v>42377</v>
      </c>
      <c r="E27" s="103">
        <v>0.44027777777777777</v>
      </c>
      <c r="F27" s="104">
        <v>42405</v>
      </c>
      <c r="G27" s="111">
        <f t="shared" ca="1" si="1"/>
        <v>672.2</v>
      </c>
      <c r="H27" s="150">
        <v>33.299999999999997</v>
      </c>
      <c r="I27" s="134"/>
      <c r="J27" s="84" t="s">
        <v>120</v>
      </c>
      <c r="K27" s="85" t="str">
        <f t="shared" si="2"/>
        <v>HARB/15A/NA10S</v>
      </c>
    </row>
    <row r="28" spans="1:11" s="85" customFormat="1" ht="24" customHeight="1" thickBot="1" x14ac:dyDescent="0.25">
      <c r="A28" s="100" t="str">
        <f t="shared" si="0"/>
        <v>HARB/15A/NA10S17</v>
      </c>
      <c r="B28" s="83" t="s">
        <v>7</v>
      </c>
      <c r="C28" s="103">
        <f>'[1](12)'!E28</f>
        <v>0.34097222222222223</v>
      </c>
      <c r="D28" s="104">
        <f>'[1](12)'!F28</f>
        <v>42377</v>
      </c>
      <c r="E28" s="103">
        <v>0.3756944444444445</v>
      </c>
      <c r="F28" s="104">
        <v>42405</v>
      </c>
      <c r="G28" s="111">
        <f t="shared" ca="1" si="1"/>
        <v>672.83</v>
      </c>
      <c r="H28" s="150">
        <v>47.8</v>
      </c>
      <c r="I28" s="134"/>
      <c r="J28" s="84" t="s">
        <v>121</v>
      </c>
      <c r="K28" s="85" t="str">
        <f t="shared" si="2"/>
        <v>HARB/15A/NA10S</v>
      </c>
    </row>
    <row r="29" spans="1:11" s="85" customFormat="1" ht="24" customHeight="1" thickBot="1" x14ac:dyDescent="0.25">
      <c r="A29" s="101" t="str">
        <f t="shared" si="0"/>
        <v>HARB/15A/NA10S18</v>
      </c>
      <c r="B29" s="102" t="s">
        <v>70</v>
      </c>
      <c r="C29" s="103">
        <f>'[1](12)'!E29</f>
        <v>0.3743055555555555</v>
      </c>
      <c r="D29" s="104">
        <f>'[1](12)'!F29</f>
        <v>42377</v>
      </c>
      <c r="E29" s="105">
        <v>0.4055555555555555</v>
      </c>
      <c r="F29" s="104">
        <v>42405</v>
      </c>
      <c r="G29" s="111">
        <f t="shared" ca="1" si="1"/>
        <v>672.75</v>
      </c>
      <c r="H29" s="119">
        <v>31.7</v>
      </c>
      <c r="I29" s="134"/>
      <c r="J29" s="84" t="s">
        <v>122</v>
      </c>
      <c r="K29" s="85" t="str">
        <f t="shared" si="2"/>
        <v>HARB/15A/NA10S</v>
      </c>
    </row>
    <row r="30" spans="1:11" s="85" customFormat="1" ht="24" customHeight="1" thickTop="1" thickBot="1" x14ac:dyDescent="0.25">
      <c r="A30" s="101" t="str">
        <f>TEXT(K30&amp;(J30-18),0)</f>
        <v>HARB/15A/NB2S1</v>
      </c>
      <c r="B30" s="102" t="s">
        <v>144</v>
      </c>
      <c r="C30" s="103">
        <f>'[1](12)'!E30</f>
        <v>0.34930555555555554</v>
      </c>
      <c r="D30" s="104">
        <f>'[1](12)'!F30</f>
        <v>42377</v>
      </c>
      <c r="E30" s="105">
        <v>0.38472222222222219</v>
      </c>
      <c r="F30" s="104">
        <v>42405</v>
      </c>
      <c r="G30" s="111">
        <f ca="1">IF(ISBLANK(E30),ROUND(((NOW())-($C30+$D30))*24,2),ROUND((($E30+F30)-($C30+$D30))*24,2))</f>
        <v>672.85</v>
      </c>
      <c r="H30" s="120">
        <v>29.3</v>
      </c>
      <c r="I30" s="134"/>
      <c r="J30" s="84" t="s">
        <v>141</v>
      </c>
      <c r="K30" s="85" t="str">
        <f>TEXT("HARB/15A/NB"&amp;($C$7-8)&amp;"S",0)</f>
        <v>HARB/15A/NB2S</v>
      </c>
    </row>
    <row r="31" spans="1:11" s="85" customFormat="1" ht="24" customHeight="1" thickBot="1" x14ac:dyDescent="0.25">
      <c r="A31" s="101" t="str">
        <f>TEXT(K31&amp;(J31-18),0)</f>
        <v>HARB/15A/NB2S2</v>
      </c>
      <c r="B31" s="102" t="s">
        <v>145</v>
      </c>
      <c r="C31" s="103">
        <f>'[1](12)'!E31</f>
        <v>0.3520833333333333</v>
      </c>
      <c r="D31" s="104">
        <f>'[1](12)'!F31</f>
        <v>42377</v>
      </c>
      <c r="E31" s="105">
        <v>0.38750000000000001</v>
      </c>
      <c r="F31" s="104">
        <v>42405</v>
      </c>
      <c r="G31" s="111">
        <f ca="1">IF(ISBLANK(E31),ROUND(((NOW())-($C31+$D31))*24,2),ROUND((($E31+F31)-($C31+$D31))*24,2))</f>
        <v>672.85</v>
      </c>
      <c r="H31" s="150">
        <v>49.4</v>
      </c>
      <c r="I31" s="134"/>
      <c r="J31" s="84" t="s">
        <v>142</v>
      </c>
      <c r="K31" s="85" t="str">
        <f>TEXT("HARB/15A/NB"&amp;($C$7-8)&amp;"S",0)</f>
        <v>HARB/15A/NB2S</v>
      </c>
    </row>
    <row r="32" spans="1:11" s="85" customFormat="1" ht="24" customHeight="1" x14ac:dyDescent="0.2">
      <c r="A32" s="113"/>
      <c r="B32" s="113"/>
      <c r="C32" s="114"/>
      <c r="D32" s="112"/>
      <c r="E32" s="114"/>
      <c r="F32" s="112"/>
      <c r="G32" s="115"/>
      <c r="H32" s="116"/>
      <c r="I32" s="116"/>
      <c r="J32" s="84"/>
    </row>
    <row r="33" spans="1:9" s="85" customFormat="1" ht="165" customHeight="1" x14ac:dyDescent="0.2">
      <c r="A33" s="91"/>
      <c r="B33" s="91"/>
      <c r="C33" s="91"/>
      <c r="D33" s="91"/>
      <c r="E33" s="91"/>
      <c r="F33" s="91"/>
      <c r="G33" s="91"/>
      <c r="H33" s="86"/>
      <c r="I33" s="86"/>
    </row>
    <row r="34" spans="1:9" s="85" customFormat="1" ht="15" customHeight="1" x14ac:dyDescent="0.2">
      <c r="A34" s="91"/>
      <c r="B34" s="91"/>
      <c r="C34" s="91"/>
      <c r="D34" s="91"/>
      <c r="E34" s="91"/>
      <c r="F34" s="91"/>
      <c r="G34" s="91"/>
      <c r="H34" s="86"/>
      <c r="I34" s="86"/>
    </row>
    <row r="35" spans="1:9" s="85" customFormat="1" ht="15" customHeight="1" x14ac:dyDescent="0.2">
      <c r="A35" s="91"/>
      <c r="B35" s="179" t="str">
        <f>'(11)'!B34</f>
        <v>Diffusion Tube Laboratory
Environmental Scientifics Group Ltd
12 Moorbrook
Southmead Industrial Park
Didcot
Oxon
OX11 7HP</v>
      </c>
      <c r="C35" s="179"/>
      <c r="D35" s="179"/>
      <c r="E35" s="179"/>
      <c r="F35" s="91"/>
      <c r="G35" s="91"/>
      <c r="H35" s="86"/>
      <c r="I35" s="86"/>
    </row>
    <row r="36" spans="1:9" s="85" customFormat="1" ht="76.5" customHeight="1" x14ac:dyDescent="0.2">
      <c r="A36" s="106"/>
      <c r="B36" s="179"/>
      <c r="C36" s="179"/>
      <c r="D36" s="179"/>
      <c r="E36" s="179"/>
      <c r="F36" s="106"/>
      <c r="G36" s="106"/>
      <c r="H36" s="86"/>
      <c r="I36" s="86"/>
    </row>
    <row r="37" spans="1:9" s="85" customFormat="1" ht="15" customHeight="1" x14ac:dyDescent="0.2">
      <c r="A37" s="90"/>
      <c r="B37" s="179"/>
      <c r="C37" s="179"/>
      <c r="D37" s="179"/>
      <c r="E37" s="179"/>
      <c r="F37" s="89"/>
      <c r="G37" s="89"/>
      <c r="H37" s="86"/>
      <c r="I37" s="86"/>
    </row>
    <row r="38" spans="1:9" s="85" customFormat="1" ht="15" customHeight="1" x14ac:dyDescent="0.2">
      <c r="A38" s="131"/>
      <c r="B38" s="179"/>
      <c r="C38" s="179"/>
      <c r="D38" s="179"/>
      <c r="E38" s="179"/>
      <c r="F38" s="89"/>
      <c r="G38" s="89"/>
      <c r="H38" s="86"/>
      <c r="I38" s="86"/>
    </row>
    <row r="39" spans="1:9" s="85" customFormat="1" ht="15" customHeight="1" x14ac:dyDescent="0.2">
      <c r="A39" s="133"/>
      <c r="B39" s="179"/>
      <c r="C39" s="179"/>
      <c r="D39" s="179"/>
      <c r="E39" s="179"/>
      <c r="F39" s="133"/>
      <c r="G39" s="133"/>
      <c r="H39" s="86"/>
      <c r="I39" s="86"/>
    </row>
    <row r="40" spans="1:9" s="85" customFormat="1" ht="15" customHeight="1" x14ac:dyDescent="0.2">
      <c r="A40" s="133"/>
      <c r="B40" s="179"/>
      <c r="C40" s="179"/>
      <c r="D40" s="179"/>
      <c r="E40" s="179"/>
      <c r="F40" s="133"/>
      <c r="G40" s="133"/>
      <c r="H40" s="86"/>
      <c r="I40" s="86"/>
    </row>
    <row r="41" spans="1:9" s="87" customFormat="1" ht="30.75" customHeight="1" x14ac:dyDescent="0.2">
      <c r="A41" s="88"/>
      <c r="B41" s="179"/>
      <c r="C41" s="179"/>
      <c r="D41" s="179"/>
      <c r="E41" s="179"/>
      <c r="F41" s="88"/>
      <c r="G41" s="88"/>
      <c r="H41" s="86"/>
      <c r="I41" s="86"/>
    </row>
    <row r="42" spans="1:9" s="87" customFormat="1" ht="30.75" customHeight="1" x14ac:dyDescent="0.2">
      <c r="A42" s="88"/>
      <c r="B42" s="179"/>
      <c r="C42" s="179"/>
      <c r="D42" s="179"/>
      <c r="E42" s="179"/>
      <c r="F42" s="88"/>
      <c r="G42" s="88"/>
      <c r="H42" s="86"/>
      <c r="I42" s="86"/>
    </row>
    <row r="43" spans="1:9" s="88" customFormat="1" ht="30.75" customHeight="1" x14ac:dyDescent="0.2">
      <c r="B43" s="179"/>
      <c r="C43" s="179"/>
      <c r="D43" s="179"/>
      <c r="E43" s="179"/>
      <c r="H43" s="80"/>
      <c r="I43" s="80"/>
    </row>
    <row r="44" spans="1:9" s="88" customFormat="1" ht="30.75" customHeight="1" x14ac:dyDescent="0.2">
      <c r="H44" s="80"/>
      <c r="I44" s="80"/>
    </row>
    <row r="45" spans="1:9" ht="23.25" customHeight="1" x14ac:dyDescent="0.2">
      <c r="A45" s="88"/>
      <c r="B45" s="88"/>
      <c r="C45" s="88"/>
      <c r="D45" s="88"/>
      <c r="E45" s="88"/>
      <c r="F45" s="88"/>
      <c r="G45" s="88"/>
    </row>
    <row r="46" spans="1:9" ht="23.25" x14ac:dyDescent="0.2">
      <c r="A46" s="88"/>
      <c r="B46" s="88"/>
      <c r="C46" s="88"/>
      <c r="D46" s="88"/>
      <c r="E46" s="88"/>
      <c r="F46" s="88"/>
      <c r="G46" s="88"/>
    </row>
    <row r="47" spans="1:9" hidden="1" x14ac:dyDescent="0.2">
      <c r="A47" s="85"/>
      <c r="B47" s="85"/>
      <c r="C47" s="85"/>
      <c r="D47" s="85"/>
      <c r="E47" s="85"/>
      <c r="F47" s="85"/>
      <c r="G47" s="85"/>
    </row>
    <row r="48" spans="1:9" hidden="1" x14ac:dyDescent="0.2">
      <c r="A48" s="85"/>
      <c r="B48" s="85"/>
      <c r="C48" s="85"/>
      <c r="D48" s="85"/>
      <c r="E48" s="85"/>
      <c r="F48" s="85"/>
      <c r="G48" s="85"/>
    </row>
    <row r="49" spans="1:9" hidden="1" x14ac:dyDescent="0.2">
      <c r="A49" s="85"/>
      <c r="B49" s="85"/>
      <c r="C49" s="85"/>
      <c r="D49" s="85"/>
      <c r="E49" s="85"/>
      <c r="F49" s="85"/>
      <c r="G49" s="85"/>
    </row>
    <row r="50" spans="1:9" hidden="1" x14ac:dyDescent="0.2">
      <c r="A50" s="85"/>
      <c r="B50" s="85"/>
      <c r="C50" s="85"/>
      <c r="D50" s="85"/>
      <c r="E50" s="85"/>
      <c r="F50" s="85"/>
      <c r="G50" s="85"/>
    </row>
    <row r="51" spans="1:9" hidden="1" x14ac:dyDescent="0.2">
      <c r="A51" s="85"/>
      <c r="B51" s="85"/>
      <c r="C51" s="85"/>
      <c r="D51" s="85"/>
      <c r="E51" s="85"/>
      <c r="F51" s="85"/>
      <c r="G51" s="85"/>
    </row>
    <row r="52" spans="1:9" hidden="1" x14ac:dyDescent="0.2">
      <c r="H52" s="81"/>
      <c r="I52" s="81"/>
    </row>
    <row r="53" spans="1:9" hidden="1" x14ac:dyDescent="0.2">
      <c r="H53" s="81"/>
      <c r="I53" s="81"/>
    </row>
    <row r="54" spans="1:9" hidden="1" x14ac:dyDescent="0.2">
      <c r="H54" s="81"/>
      <c r="I54" s="81"/>
    </row>
    <row r="55" spans="1:9" hidden="1" x14ac:dyDescent="0.2">
      <c r="H55" s="81"/>
      <c r="I55" s="81"/>
    </row>
    <row r="56" spans="1:9" hidden="1" x14ac:dyDescent="0.2">
      <c r="H56" s="81"/>
      <c r="I56" s="81"/>
    </row>
    <row r="57" spans="1:9" hidden="1" x14ac:dyDescent="0.2">
      <c r="H57" s="81"/>
      <c r="I57" s="81"/>
    </row>
    <row r="58" spans="1:9" hidden="1" x14ac:dyDescent="0.2">
      <c r="H58" s="81"/>
      <c r="I58" s="81"/>
    </row>
    <row r="59" spans="1:9" hidden="1" x14ac:dyDescent="0.2">
      <c r="H59" s="81"/>
      <c r="I59" s="81"/>
    </row>
    <row r="60" spans="1:9" hidden="1" x14ac:dyDescent="0.2">
      <c r="H60" s="81"/>
      <c r="I60" s="81"/>
    </row>
    <row r="61" spans="1:9" hidden="1" x14ac:dyDescent="0.2">
      <c r="H61" s="81"/>
      <c r="I61" s="81"/>
    </row>
    <row r="62" spans="1:9" hidden="1" x14ac:dyDescent="0.2">
      <c r="H62" s="81"/>
      <c r="I62" s="81"/>
    </row>
    <row r="63" spans="1:9" hidden="1" x14ac:dyDescent="0.2">
      <c r="H63" s="81"/>
      <c r="I63" s="81"/>
    </row>
    <row r="64" spans="1:9" hidden="1" x14ac:dyDescent="0.2">
      <c r="H64" s="81"/>
      <c r="I64" s="81"/>
    </row>
    <row r="65" spans="8:9" hidden="1" x14ac:dyDescent="0.2">
      <c r="H65" s="81"/>
      <c r="I65" s="81"/>
    </row>
    <row r="66" spans="8:9" hidden="1" x14ac:dyDescent="0.2">
      <c r="H66" s="81"/>
      <c r="I66" s="81"/>
    </row>
    <row r="67" spans="8:9" hidden="1" x14ac:dyDescent="0.2">
      <c r="H67" s="81"/>
      <c r="I67" s="81"/>
    </row>
    <row r="68" spans="8:9" hidden="1" x14ac:dyDescent="0.2">
      <c r="H68" s="81"/>
      <c r="I68" s="81"/>
    </row>
    <row r="69" spans="8:9" hidden="1" x14ac:dyDescent="0.2">
      <c r="H69" s="81"/>
      <c r="I69" s="81"/>
    </row>
    <row r="70" spans="8:9" hidden="1" x14ac:dyDescent="0.2">
      <c r="H70" s="81"/>
      <c r="I70" s="81"/>
    </row>
    <row r="71" spans="8:9" hidden="1" x14ac:dyDescent="0.2">
      <c r="H71" s="81"/>
      <c r="I71" s="81"/>
    </row>
    <row r="72" spans="8:9" hidden="1" x14ac:dyDescent="0.2">
      <c r="H72" s="81"/>
      <c r="I72" s="81"/>
    </row>
    <row r="73" spans="8:9" hidden="1" x14ac:dyDescent="0.2">
      <c r="H73" s="81"/>
      <c r="I73" s="81"/>
    </row>
    <row r="74" spans="8:9" hidden="1" x14ac:dyDescent="0.2">
      <c r="H74" s="81"/>
      <c r="I74" s="81"/>
    </row>
    <row r="75" spans="8:9" ht="15" customHeight="1" x14ac:dyDescent="0.2">
      <c r="H75" s="81"/>
      <c r="I75" s="81"/>
    </row>
  </sheetData>
  <mergeCells count="24">
    <mergeCell ref="C7:D7"/>
    <mergeCell ref="E7:F7"/>
    <mergeCell ref="A7:B7"/>
    <mergeCell ref="D8:E8"/>
    <mergeCell ref="A9:A11"/>
    <mergeCell ref="B9:B11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E6:F6"/>
    <mergeCell ref="B35:E43"/>
    <mergeCell ref="C9:F9"/>
    <mergeCell ref="G9:G11"/>
    <mergeCell ref="H9:H10"/>
    <mergeCell ref="C10:D10"/>
    <mergeCell ref="E10:F10"/>
  </mergeCells>
  <phoneticPr fontId="2" type="noConversion"/>
  <hyperlinks>
    <hyperlink ref="C11" r:id="rId1" display="g.rees@harborough.gov.uk"/>
  </hyperlinks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77"/>
  <sheetViews>
    <sheetView topLeftCell="A7" workbookViewId="0">
      <selection activeCell="H23" sqref="H23"/>
    </sheetView>
  </sheetViews>
  <sheetFormatPr defaultColWidth="15.7109375" defaultRowHeight="0" customHeight="1" zeroHeight="1" x14ac:dyDescent="0.2"/>
  <cols>
    <col min="1" max="1" width="9.85546875" style="81" customWidth="1"/>
    <col min="2" max="2" width="19.28515625" style="81" customWidth="1"/>
    <col min="3" max="6" width="12.28515625" style="81" customWidth="1"/>
    <col min="7" max="7" width="9.7109375" style="81" customWidth="1"/>
    <col min="8" max="8" width="12.7109375" style="80" customWidth="1"/>
    <col min="9" max="9" width="15.7109375" style="81"/>
    <col min="10" max="10" width="20.7109375" style="81" customWidth="1"/>
    <col min="11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2"/>
      <c r="F6" s="192"/>
      <c r="G6" s="97"/>
    </row>
    <row r="7" spans="1:11" ht="17.25" customHeight="1" thickBot="1" x14ac:dyDescent="0.25">
      <c r="A7" s="199" t="s">
        <v>132</v>
      </c>
      <c r="B7" s="200"/>
      <c r="C7" s="197">
        <f>'(09)'!C7+1</f>
        <v>7</v>
      </c>
      <c r="D7" s="197"/>
      <c r="E7" s="198" t="s">
        <v>131</v>
      </c>
      <c r="F7" s="198"/>
      <c r="G7" s="98" t="s">
        <v>140</v>
      </c>
    </row>
    <row r="8" spans="1:11" ht="15" customHeight="1" thickBot="1" x14ac:dyDescent="0.25">
      <c r="A8" s="94"/>
      <c r="B8" s="94"/>
      <c r="C8" s="108"/>
      <c r="D8" s="201"/>
      <c r="E8" s="201"/>
      <c r="F8" s="108"/>
      <c r="G8" s="108"/>
    </row>
    <row r="9" spans="1:11" ht="15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80"/>
    </row>
    <row r="10" spans="1:11" ht="15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80"/>
    </row>
    <row r="11" spans="1:11" ht="16.5" thickBot="1" x14ac:dyDescent="0.25">
      <c r="A11" s="203"/>
      <c r="B11" s="205"/>
      <c r="C11" s="109" t="s">
        <v>16</v>
      </c>
      <c r="D11" s="109" t="s">
        <v>17</v>
      </c>
      <c r="E11" s="109" t="s">
        <v>16</v>
      </c>
      <c r="F11" s="109" t="s">
        <v>17</v>
      </c>
      <c r="G11" s="185"/>
      <c r="H11" s="99" t="s">
        <v>39</v>
      </c>
      <c r="I11" s="80"/>
    </row>
    <row r="12" spans="1:11" s="85" customFormat="1" ht="24" customHeight="1" thickTop="1" thickBot="1" x14ac:dyDescent="0.25">
      <c r="A12" s="100" t="str">
        <f t="shared" ref="A12:A29" si="0">TEXT(K12&amp;J12,0)</f>
        <v>HARB/15A/NA7S01</v>
      </c>
      <c r="B12" s="83" t="str">
        <f>'(09)'!B12</f>
        <v>6 The Terrace Rugby Road</v>
      </c>
      <c r="C12" s="103">
        <f>'(09)'!E12</f>
        <v>0.4909722222222222</v>
      </c>
      <c r="D12" s="104">
        <f>'(09)'!F12</f>
        <v>42643</v>
      </c>
      <c r="E12" s="103">
        <v>0.44027777777777777</v>
      </c>
      <c r="F12" s="104">
        <v>42678</v>
      </c>
      <c r="G12" s="111">
        <f ca="1">IF(ISBLANK(E12),ROUND(((NOW())-($C12+$D12))*24,2),ROUND((($E12+F12)-($C12+$D12))*24,2))</f>
        <v>838.78</v>
      </c>
      <c r="H12" s="120">
        <v>46.8</v>
      </c>
      <c r="I12" s="144"/>
      <c r="J12" s="84" t="s">
        <v>105</v>
      </c>
      <c r="K12" s="85" t="str">
        <f>TEXT("HARB/15A/NA"&amp;$C$7&amp;"S",0)</f>
        <v>HARB/15A/NA7S</v>
      </c>
    </row>
    <row r="13" spans="1:11" s="85" customFormat="1" ht="24" customHeight="1" thickBot="1" x14ac:dyDescent="0.25">
      <c r="A13" s="100" t="str">
        <f t="shared" si="0"/>
        <v>HARB/15A/NA7S02</v>
      </c>
      <c r="B13" s="83" t="str">
        <f>'(09)'!B13</f>
        <v>Lut. Service Shop</v>
      </c>
      <c r="C13" s="103">
        <f>'(09)'!E13</f>
        <v>0.46388888888888885</v>
      </c>
      <c r="D13" s="104">
        <f>'(09)'!F13</f>
        <v>42643</v>
      </c>
      <c r="E13" s="163">
        <v>0.4152777777777778</v>
      </c>
      <c r="F13" s="104">
        <v>42678</v>
      </c>
      <c r="G13" s="111">
        <f t="shared" ref="G13:G29" ca="1" si="1">IF(ISBLANK(E13),ROUND(((NOW())-($C13+$D13))*24,2),ROUND((($E13+F13)-($C13+$D13))*24,2))</f>
        <v>838.83</v>
      </c>
      <c r="H13" s="165">
        <v>54.3</v>
      </c>
      <c r="I13" s="144"/>
      <c r="J13" s="84" t="s">
        <v>106</v>
      </c>
      <c r="K13" s="85" t="str">
        <f t="shared" ref="K13:K29" si="2">TEXT("HARB/15A/NA"&amp;$C$7&amp;"S",0)</f>
        <v>HARB/15A/NA7S</v>
      </c>
    </row>
    <row r="14" spans="1:11" s="85" customFormat="1" ht="24" customHeight="1" thickBot="1" x14ac:dyDescent="0.25">
      <c r="A14" s="100" t="str">
        <f t="shared" si="0"/>
        <v>HARB/15A/NA7S03</v>
      </c>
      <c r="B14" s="83" t="str">
        <f>'(09)'!B14</f>
        <v>40 regent street lutterworth</v>
      </c>
      <c r="C14" s="103">
        <f>'(09)'!E14</f>
        <v>0.48819444444444443</v>
      </c>
      <c r="D14" s="104">
        <f>'(09)'!F14</f>
        <v>42643</v>
      </c>
      <c r="E14" s="103">
        <v>0.4368055555555555</v>
      </c>
      <c r="F14" s="104">
        <v>42678</v>
      </c>
      <c r="G14" s="111">
        <f t="shared" ca="1" si="1"/>
        <v>838.77</v>
      </c>
      <c r="H14" s="165">
        <v>31.2</v>
      </c>
      <c r="I14" s="143"/>
      <c r="J14" s="84" t="s">
        <v>107</v>
      </c>
      <c r="K14" s="85" t="str">
        <f t="shared" si="2"/>
        <v>HARB/15A/NA7S</v>
      </c>
    </row>
    <row r="15" spans="1:11" s="85" customFormat="1" ht="24" customHeight="1" thickBot="1" x14ac:dyDescent="0.25">
      <c r="A15" s="100" t="str">
        <f t="shared" si="0"/>
        <v>HARB/15A/NA7S04</v>
      </c>
      <c r="B15" s="83" t="str">
        <f>'(09)'!B15</f>
        <v>regent court</v>
      </c>
      <c r="C15" s="103">
        <f>'(09)'!E15</f>
        <v>0.48888888888888887</v>
      </c>
      <c r="D15" s="104">
        <f>'(09)'!F15</f>
        <v>42643</v>
      </c>
      <c r="E15" s="103">
        <v>0.4375</v>
      </c>
      <c r="F15" s="104">
        <v>42678</v>
      </c>
      <c r="G15" s="111">
        <f t="shared" ca="1" si="1"/>
        <v>838.77</v>
      </c>
      <c r="H15" s="165">
        <v>71.900000000000006</v>
      </c>
      <c r="I15" s="143"/>
      <c r="J15" s="84" t="s">
        <v>108</v>
      </c>
      <c r="K15" s="85" t="str">
        <f t="shared" si="2"/>
        <v>HARB/15A/NA7S</v>
      </c>
    </row>
    <row r="16" spans="1:11" s="85" customFormat="1" ht="24" customHeight="1" thickBot="1" x14ac:dyDescent="0.25">
      <c r="A16" s="100" t="str">
        <f t="shared" si="0"/>
        <v>HARB/15A/NA7S05</v>
      </c>
      <c r="B16" s="83" t="str">
        <f>'(09)'!B16</f>
        <v>26 Market Street Lutterworth</v>
      </c>
      <c r="C16" s="103">
        <f>'(09)'!E16</f>
        <v>0.46527777777777773</v>
      </c>
      <c r="D16" s="104">
        <f>'(09)'!F16</f>
        <v>42643</v>
      </c>
      <c r="E16" s="103">
        <v>0.41666666666666669</v>
      </c>
      <c r="F16" s="104">
        <v>42678</v>
      </c>
      <c r="G16" s="111">
        <f t="shared" ca="1" si="1"/>
        <v>838.83</v>
      </c>
      <c r="H16" s="165"/>
      <c r="I16" s="143"/>
      <c r="J16" s="84" t="s">
        <v>109</v>
      </c>
      <c r="K16" s="85" t="str">
        <f t="shared" si="2"/>
        <v>HARB/15A/NA7S</v>
      </c>
    </row>
    <row r="17" spans="1:11" s="85" customFormat="1" ht="24" customHeight="1" thickBot="1" x14ac:dyDescent="0.25">
      <c r="A17" s="100" t="str">
        <f t="shared" si="0"/>
        <v>HARB/15A/NA7S06</v>
      </c>
      <c r="B17" s="83" t="str">
        <f>'(09)'!B17</f>
        <v>Homeside main street Theddingworth</v>
      </c>
      <c r="C17" s="103">
        <f>'(09)'!E17</f>
        <v>0.5131944444444444</v>
      </c>
      <c r="D17" s="104">
        <f>'(09)'!F17</f>
        <v>42643</v>
      </c>
      <c r="E17" s="103">
        <v>0.3888888888888889</v>
      </c>
      <c r="F17" s="104">
        <v>42678</v>
      </c>
      <c r="G17" s="111">
        <f t="shared" ca="1" si="1"/>
        <v>837.02</v>
      </c>
      <c r="H17" s="165">
        <v>35.5</v>
      </c>
      <c r="I17" s="143"/>
      <c r="J17" s="84" t="s">
        <v>110</v>
      </c>
      <c r="K17" s="85" t="str">
        <f t="shared" si="2"/>
        <v>HARB/15A/NA7S</v>
      </c>
    </row>
    <row r="18" spans="1:11" s="85" customFormat="1" ht="24" customHeight="1" thickBot="1" x14ac:dyDescent="0.25">
      <c r="A18" s="100" t="str">
        <f t="shared" si="0"/>
        <v>HARB/15A/NA7S07</v>
      </c>
      <c r="B18" s="83" t="str">
        <f>'(09)'!B18</f>
        <v>17 Rugby road Lutterworth</v>
      </c>
      <c r="C18" s="103">
        <f>'(09)'!E18</f>
        <v>0.48680555555555555</v>
      </c>
      <c r="D18" s="104">
        <f>'(09)'!F18</f>
        <v>42643</v>
      </c>
      <c r="E18" s="103">
        <v>0.43472222222222223</v>
      </c>
      <c r="F18" s="104">
        <v>42678</v>
      </c>
      <c r="G18" s="111">
        <f t="shared" ca="1" si="1"/>
        <v>838.75</v>
      </c>
      <c r="H18" s="165">
        <v>44.3</v>
      </c>
      <c r="I18" s="143"/>
      <c r="J18" s="84" t="s">
        <v>111</v>
      </c>
      <c r="K18" s="85" t="str">
        <f t="shared" si="2"/>
        <v>HARB/15A/NA7S</v>
      </c>
    </row>
    <row r="19" spans="1:11" s="85" customFormat="1" ht="24" customHeight="1" thickBot="1" x14ac:dyDescent="0.25">
      <c r="A19" s="100" t="str">
        <f t="shared" si="0"/>
        <v>HARB/15A/NA7S08</v>
      </c>
      <c r="B19" s="83" t="str">
        <f>'(09)'!B19</f>
        <v xml:space="preserve">69 leicester road Kibworth </v>
      </c>
      <c r="C19" s="103">
        <f>'(09)'!E19</f>
        <v>0.4236111111111111</v>
      </c>
      <c r="D19" s="104">
        <f>'(09)'!F19</f>
        <v>42643</v>
      </c>
      <c r="E19" s="103">
        <v>0.46875</v>
      </c>
      <c r="F19" s="104">
        <v>42678</v>
      </c>
      <c r="G19" s="111">
        <f t="shared" ca="1" si="1"/>
        <v>841.08</v>
      </c>
      <c r="H19" s="165">
        <v>45.7</v>
      </c>
      <c r="I19" s="124"/>
      <c r="J19" s="84" t="s">
        <v>112</v>
      </c>
      <c r="K19" s="85" t="str">
        <f t="shared" si="2"/>
        <v>HARB/15A/NA7S</v>
      </c>
    </row>
    <row r="20" spans="1:11" s="85" customFormat="1" ht="24" customHeight="1" thickBot="1" x14ac:dyDescent="0.25">
      <c r="A20" s="100" t="str">
        <f t="shared" si="0"/>
        <v>HARB/15A/NA7S09</v>
      </c>
      <c r="B20" s="83" t="str">
        <f>'(09)'!B20</f>
        <v>77 leicester road</v>
      </c>
      <c r="C20" s="103">
        <f>'(09)'!E20</f>
        <v>0.45833333333333331</v>
      </c>
      <c r="D20" s="104">
        <f>'(09)'!F20</f>
        <v>42643</v>
      </c>
      <c r="E20" s="103">
        <v>0.40763888888888888</v>
      </c>
      <c r="F20" s="104">
        <v>42678</v>
      </c>
      <c r="G20" s="111">
        <f t="shared" ca="1" si="1"/>
        <v>838.78</v>
      </c>
      <c r="H20" s="119">
        <v>27.9</v>
      </c>
      <c r="I20" s="143"/>
      <c r="J20" s="84" t="s">
        <v>113</v>
      </c>
      <c r="K20" s="85" t="str">
        <f t="shared" si="2"/>
        <v>HARB/15A/NA7S</v>
      </c>
    </row>
    <row r="21" spans="1:11" s="85" customFormat="1" ht="24" customHeight="1" thickTop="1" thickBot="1" x14ac:dyDescent="0.25">
      <c r="A21" s="100" t="str">
        <f t="shared" si="0"/>
        <v>HARB/15A/NA7S10</v>
      </c>
      <c r="B21" s="83" t="str">
        <f>'(09)'!B21</f>
        <v>Day Nursery</v>
      </c>
      <c r="C21" s="103">
        <f>'(09)'!E21</f>
        <v>0.47361111111111115</v>
      </c>
      <c r="D21" s="104">
        <f>'(09)'!F21</f>
        <v>42643</v>
      </c>
      <c r="E21" s="103">
        <v>0.41111111111111115</v>
      </c>
      <c r="F21" s="104">
        <v>42678</v>
      </c>
      <c r="G21" s="111">
        <f t="shared" ca="1" si="1"/>
        <v>838.5</v>
      </c>
      <c r="H21" s="120">
        <v>44.1</v>
      </c>
      <c r="I21" s="143"/>
      <c r="J21" s="84" t="s">
        <v>114</v>
      </c>
      <c r="K21" s="85" t="str">
        <f t="shared" si="2"/>
        <v>HARB/15A/NA7S</v>
      </c>
    </row>
    <row r="22" spans="1:11" s="85" customFormat="1" ht="24" customHeight="1" thickBot="1" x14ac:dyDescent="0.25">
      <c r="A22" s="100" t="str">
        <f t="shared" si="0"/>
        <v>HARB/15A/NA7S11</v>
      </c>
      <c r="B22" s="83" t="str">
        <f>'(09)'!B22</f>
        <v>A6 Kibworth</v>
      </c>
      <c r="C22" s="103">
        <f>'(09)'!E22</f>
        <v>0.43194444444444446</v>
      </c>
      <c r="D22" s="104">
        <f>'(09)'!F22</f>
        <v>42643</v>
      </c>
      <c r="E22" s="103">
        <v>0.47916666666666669</v>
      </c>
      <c r="F22" s="104">
        <v>42678</v>
      </c>
      <c r="G22" s="111">
        <f t="shared" ca="1" si="1"/>
        <v>841.13</v>
      </c>
      <c r="H22" s="165">
        <v>37.799999999999997</v>
      </c>
      <c r="I22" s="143"/>
      <c r="J22" s="84" t="s">
        <v>115</v>
      </c>
      <c r="K22" s="85" t="str">
        <f t="shared" si="2"/>
        <v>HARB/15A/NA7S</v>
      </c>
    </row>
    <row r="23" spans="1:11" s="85" customFormat="1" ht="24" customHeight="1" thickBot="1" x14ac:dyDescent="0.25">
      <c r="A23" s="100" t="str">
        <f t="shared" si="0"/>
        <v>HARB/15A/NA7S12</v>
      </c>
      <c r="B23" s="83" t="str">
        <f>'(09)'!B23</f>
        <v xml:space="preserve">lamppost outside 78 leicester road kibworth </v>
      </c>
      <c r="C23" s="103">
        <f>'(09)'!E23</f>
        <v>0.43055555555555558</v>
      </c>
      <c r="D23" s="104">
        <f>'(09)'!F23</f>
        <v>42643</v>
      </c>
      <c r="E23" s="103" t="s">
        <v>170</v>
      </c>
      <c r="F23" s="104">
        <v>42678</v>
      </c>
      <c r="G23" s="111" t="e">
        <f t="shared" ca="1" si="1"/>
        <v>#VALUE!</v>
      </c>
      <c r="H23" s="165"/>
      <c r="I23" s="143"/>
      <c r="J23" s="84" t="s">
        <v>116</v>
      </c>
      <c r="K23" s="85" t="str">
        <f t="shared" si="2"/>
        <v>HARB/15A/NA7S</v>
      </c>
    </row>
    <row r="24" spans="1:11" s="85" customFormat="1" ht="24" customHeight="1" thickBot="1" x14ac:dyDescent="0.25">
      <c r="A24" s="100" t="str">
        <f t="shared" si="0"/>
        <v>HARB/15A/NA7S13</v>
      </c>
      <c r="B24" s="83" t="str">
        <f>'(09)'!B24</f>
        <v>24 Rugby Road Lutterworth</v>
      </c>
      <c r="C24" s="103">
        <f>'(09)'!E24</f>
        <v>0.48749999999999999</v>
      </c>
      <c r="D24" s="104">
        <f>'(09)'!F24</f>
        <v>42643</v>
      </c>
      <c r="E24" s="103">
        <v>0.43611111111111112</v>
      </c>
      <c r="F24" s="104">
        <v>42678</v>
      </c>
      <c r="G24" s="111">
        <f t="shared" ca="1" si="1"/>
        <v>838.77</v>
      </c>
      <c r="H24" s="165">
        <v>47.6</v>
      </c>
      <c r="I24" s="143"/>
      <c r="J24" s="84" t="s">
        <v>117</v>
      </c>
      <c r="K24" s="85" t="str">
        <f t="shared" si="2"/>
        <v>HARB/15A/NA7S</v>
      </c>
    </row>
    <row r="25" spans="1:11" s="85" customFormat="1" ht="24" customHeight="1" thickBot="1" x14ac:dyDescent="0.25">
      <c r="A25" s="100" t="str">
        <f t="shared" si="0"/>
        <v>HARB/15A/NA7S14</v>
      </c>
      <c r="B25" s="83" t="str">
        <f>'(09)'!B25</f>
        <v>sign outside 64 Leicester Road Kibworth</v>
      </c>
      <c r="C25" s="103">
        <f>'(09)'!E25</f>
        <v>0.42499999999999999</v>
      </c>
      <c r="D25" s="104">
        <f>'(09)'!F25</f>
        <v>42643</v>
      </c>
      <c r="E25" s="103">
        <v>0.47222222222222227</v>
      </c>
      <c r="F25" s="104">
        <v>42678</v>
      </c>
      <c r="G25" s="111">
        <f t="shared" ca="1" si="1"/>
        <v>841.13</v>
      </c>
      <c r="H25" s="165">
        <v>69.400000000000006</v>
      </c>
      <c r="I25" s="143"/>
      <c r="J25" s="84" t="s">
        <v>118</v>
      </c>
      <c r="K25" s="85" t="str">
        <f t="shared" si="2"/>
        <v>HARB/15A/NA7S</v>
      </c>
    </row>
    <row r="26" spans="1:11" s="85" customFormat="1" ht="24" customHeight="1" thickBot="1" x14ac:dyDescent="0.25">
      <c r="A26" s="100" t="str">
        <f t="shared" si="0"/>
        <v>HARB/15A/NA7S15</v>
      </c>
      <c r="B26" s="83" t="str">
        <f>'(09)'!B26</f>
        <v xml:space="preserve">signpost just north of 11 Leicester road Kibworth </v>
      </c>
      <c r="C26" s="103">
        <f>'(09)'!E26</f>
        <v>0.42152777777777778</v>
      </c>
      <c r="D26" s="104">
        <f>'(09)'!F26</f>
        <v>42643</v>
      </c>
      <c r="E26" s="103">
        <v>0.47569444444444442</v>
      </c>
      <c r="F26" s="104">
        <v>42678</v>
      </c>
      <c r="G26" s="111">
        <f t="shared" ca="1" si="1"/>
        <v>841.3</v>
      </c>
      <c r="H26" s="165">
        <v>66.400000000000006</v>
      </c>
      <c r="I26" s="143"/>
      <c r="J26" s="84" t="s">
        <v>119</v>
      </c>
      <c r="K26" s="85" t="str">
        <f t="shared" si="2"/>
        <v>HARB/15A/NA7S</v>
      </c>
    </row>
    <row r="27" spans="1:11" s="85" customFormat="1" ht="24" customHeight="1" thickBot="1" x14ac:dyDescent="0.25">
      <c r="A27" s="100" t="str">
        <f t="shared" si="0"/>
        <v>HARB/15A/NA7S16</v>
      </c>
      <c r="B27" s="83" t="str">
        <f>'(09)'!B27</f>
        <v>The Square</v>
      </c>
      <c r="C27" s="103">
        <f>'(09)'!E27</f>
        <v>0.52777777777777779</v>
      </c>
      <c r="D27" s="104">
        <f>'(09)'!F27</f>
        <v>42643</v>
      </c>
      <c r="E27" s="103" t="s">
        <v>170</v>
      </c>
      <c r="F27" s="104">
        <v>42678</v>
      </c>
      <c r="G27" s="111" t="e">
        <f t="shared" ca="1" si="1"/>
        <v>#VALUE!</v>
      </c>
      <c r="H27" s="165"/>
      <c r="I27" s="124"/>
      <c r="J27" s="84" t="s">
        <v>120</v>
      </c>
      <c r="K27" s="85" t="str">
        <f t="shared" si="2"/>
        <v>HARB/15A/NA7S</v>
      </c>
    </row>
    <row r="28" spans="1:11" s="85" customFormat="1" ht="24" customHeight="1" thickBot="1" x14ac:dyDescent="0.25">
      <c r="A28" s="100" t="str">
        <f t="shared" si="0"/>
        <v>HARB/15A/NA7S17</v>
      </c>
      <c r="B28" s="83" t="str">
        <f>'(09)'!B28</f>
        <v>Jazz Hair</v>
      </c>
      <c r="C28" s="103">
        <f>'(09)'!E28</f>
        <v>0.48958333333333331</v>
      </c>
      <c r="D28" s="104">
        <f>'(09)'!F28</f>
        <v>42643</v>
      </c>
      <c r="E28" s="103">
        <v>0.43958333333333338</v>
      </c>
      <c r="F28" s="104">
        <v>42678</v>
      </c>
      <c r="G28" s="111">
        <f t="shared" ca="1" si="1"/>
        <v>838.8</v>
      </c>
      <c r="H28" s="165">
        <v>53.8</v>
      </c>
      <c r="I28" s="143"/>
      <c r="J28" s="84" t="s">
        <v>121</v>
      </c>
      <c r="K28" s="85" t="str">
        <f t="shared" si="2"/>
        <v>HARB/15A/NA7S</v>
      </c>
    </row>
    <row r="29" spans="1:11" s="85" customFormat="1" ht="24" customHeight="1" thickBot="1" x14ac:dyDescent="0.25">
      <c r="A29" s="101" t="str">
        <f t="shared" si="0"/>
        <v>HARB/15A/NA7S18</v>
      </c>
      <c r="B29" s="102" t="str">
        <f>'(09)'!B29</f>
        <v>Spencerdene main street theddingworth</v>
      </c>
      <c r="C29" s="103">
        <f>'(09)'!E29</f>
        <v>0.51458333333333328</v>
      </c>
      <c r="D29" s="104">
        <f>'(09)'!F29</f>
        <v>42643</v>
      </c>
      <c r="E29" s="105">
        <v>0.39166666666666666</v>
      </c>
      <c r="F29" s="104">
        <v>42678</v>
      </c>
      <c r="G29" s="111">
        <f t="shared" ca="1" si="1"/>
        <v>837.05</v>
      </c>
      <c r="H29" s="119">
        <v>31.5</v>
      </c>
      <c r="I29" s="143"/>
      <c r="J29" s="84" t="s">
        <v>122</v>
      </c>
      <c r="K29" s="85" t="str">
        <f t="shared" si="2"/>
        <v>HARB/15A/NA7S</v>
      </c>
    </row>
    <row r="30" spans="1:11" s="85" customFormat="1" ht="24" customHeight="1" thickTop="1" thickBot="1" x14ac:dyDescent="0.25">
      <c r="A30" s="101" t="str">
        <f>TEXT(K30&amp;(J30-18),0)</f>
        <v>HARB/15A/NB-1S1</v>
      </c>
      <c r="B30" s="83" t="str">
        <f>'(09)'!B30</f>
        <v>Alma House, Watling Street Claybrooke Parva Leicestershire LE17 5BE</v>
      </c>
      <c r="C30" s="103">
        <f>'(09)'!E30</f>
        <v>0.50069444444444444</v>
      </c>
      <c r="D30" s="104">
        <f>'(09)'!F30</f>
        <v>42643</v>
      </c>
      <c r="E30" s="105">
        <v>0.44722222222222219</v>
      </c>
      <c r="F30" s="104">
        <v>42678</v>
      </c>
      <c r="G30" s="111">
        <f ca="1">IF(ISBLANK(E30),ROUND(((NOW())-($C30+$D30))*24,2),ROUND((($E30+F30)-($C30+$D30))*24,2))</f>
        <v>838.72</v>
      </c>
      <c r="H30" s="120">
        <v>46.3</v>
      </c>
      <c r="I30" s="143"/>
      <c r="J30" s="84" t="s">
        <v>141</v>
      </c>
      <c r="K30" s="85" t="str">
        <f>TEXT("HARB/15A/NB"&amp;($C$7-8)&amp;"S",0)</f>
        <v>HARB/15A/NB-1S</v>
      </c>
    </row>
    <row r="31" spans="1:11" s="85" customFormat="1" ht="24" customHeight="1" thickBot="1" x14ac:dyDescent="0.25">
      <c r="A31" s="101" t="str">
        <f>TEXT(K31&amp;(J31-18),0)</f>
        <v>HARB/15A/NB-1S2</v>
      </c>
      <c r="B31" s="83" t="str">
        <f>'(09)'!B31</f>
        <v>sign post outside White House Farm Watling street</v>
      </c>
      <c r="C31" s="103">
        <f>'(09)'!E31</f>
        <v>0.49861111111111112</v>
      </c>
      <c r="D31" s="104">
        <f>'(09)'!F31</f>
        <v>42643</v>
      </c>
      <c r="E31" s="105">
        <v>0.44930555555555557</v>
      </c>
      <c r="F31" s="104">
        <v>42678</v>
      </c>
      <c r="G31" s="111">
        <f ca="1">IF(ISBLANK(E31),ROUND(((NOW())-($C31+$D31))*24,2),ROUND((($E31+F31)-($C31+$D31))*24,2))</f>
        <v>838.82</v>
      </c>
      <c r="H31" s="165">
        <v>28.4</v>
      </c>
      <c r="I31" s="143"/>
      <c r="J31" s="84" t="s">
        <v>142</v>
      </c>
      <c r="K31" s="85" t="str">
        <f>TEXT("HARB/15A/NB"&amp;($C$7-8)&amp;"S",0)</f>
        <v>HARB/15A/NB-1S</v>
      </c>
    </row>
    <row r="32" spans="1:11" s="85" customFormat="1" ht="72" customHeight="1" x14ac:dyDescent="0.2">
      <c r="A32" s="113"/>
      <c r="B32" s="113"/>
      <c r="C32" s="114"/>
      <c r="D32" s="112"/>
      <c r="E32" s="114"/>
      <c r="F32" s="112"/>
      <c r="G32" s="115"/>
      <c r="H32" s="116"/>
      <c r="I32" s="84"/>
    </row>
    <row r="33" spans="1:8" s="85" customFormat="1" ht="46.5" customHeight="1" x14ac:dyDescent="0.2">
      <c r="A33" s="91"/>
      <c r="B33" s="91"/>
      <c r="C33" s="91"/>
      <c r="D33" s="91"/>
      <c r="E33" s="91"/>
      <c r="F33" s="112"/>
      <c r="G33" s="91"/>
      <c r="H33" s="86"/>
    </row>
    <row r="34" spans="1:8" s="85" customFormat="1" ht="15" customHeight="1" x14ac:dyDescent="0.2">
      <c r="A34" s="91"/>
      <c r="B34" s="91"/>
      <c r="C34" s="91"/>
      <c r="D34" s="91"/>
      <c r="E34" s="91"/>
      <c r="F34" s="112"/>
      <c r="G34" s="91"/>
      <c r="H34" s="86"/>
    </row>
    <row r="35" spans="1:8" s="85" customFormat="1" ht="15" customHeight="1" x14ac:dyDescent="0.2">
      <c r="A35" s="91"/>
      <c r="B35" s="179" t="str">
        <f>'(09)'!B34</f>
        <v>Diffusion Tube Laboratory
Environmental Scientifics Group Ltd
12 Moorbrook
Southmead Industrial Park
Didcot
Oxon
OX11 7HP</v>
      </c>
      <c r="C35" s="179"/>
      <c r="D35" s="179"/>
      <c r="E35" s="179"/>
      <c r="F35" s="91"/>
      <c r="G35" s="91"/>
      <c r="H35" s="86"/>
    </row>
    <row r="36" spans="1:8" s="85" customFormat="1" ht="76.5" customHeight="1" x14ac:dyDescent="0.2">
      <c r="A36" s="106"/>
      <c r="B36" s="179"/>
      <c r="C36" s="179"/>
      <c r="D36" s="179"/>
      <c r="E36" s="179"/>
      <c r="F36" s="91"/>
      <c r="G36" s="106"/>
      <c r="H36" s="86"/>
    </row>
    <row r="37" spans="1:8" s="85" customFormat="1" ht="15" customHeight="1" x14ac:dyDescent="0.2">
      <c r="A37" s="90"/>
      <c r="B37" s="179"/>
      <c r="C37" s="179"/>
      <c r="D37" s="179"/>
      <c r="E37" s="179"/>
      <c r="F37" s="91"/>
      <c r="G37" s="89"/>
      <c r="H37" s="86"/>
    </row>
    <row r="38" spans="1:8" s="85" customFormat="1" ht="15" customHeight="1" x14ac:dyDescent="0.2">
      <c r="A38" s="108"/>
      <c r="B38" s="179"/>
      <c r="C38" s="179"/>
      <c r="D38" s="179"/>
      <c r="E38" s="179"/>
      <c r="F38" s="106"/>
      <c r="G38" s="89"/>
      <c r="H38" s="86"/>
    </row>
    <row r="39" spans="1:8" s="85" customFormat="1" ht="15" customHeight="1" x14ac:dyDescent="0.2">
      <c r="A39" s="110"/>
      <c r="B39" s="179"/>
      <c r="C39" s="179"/>
      <c r="D39" s="179"/>
      <c r="E39" s="179"/>
      <c r="F39" s="89"/>
      <c r="G39" s="110"/>
      <c r="H39" s="86"/>
    </row>
    <row r="40" spans="1:8" s="85" customFormat="1" ht="15" customHeight="1" x14ac:dyDescent="0.2">
      <c r="A40" s="110"/>
      <c r="B40" s="179"/>
      <c r="C40" s="179"/>
      <c r="D40" s="179"/>
      <c r="E40" s="179"/>
      <c r="F40" s="89"/>
      <c r="G40" s="110"/>
      <c r="H40" s="86"/>
    </row>
    <row r="41" spans="1:8" s="87" customFormat="1" ht="30.75" customHeight="1" x14ac:dyDescent="0.2">
      <c r="A41" s="88"/>
      <c r="B41" s="179"/>
      <c r="C41" s="179"/>
      <c r="D41" s="179"/>
      <c r="E41" s="179"/>
      <c r="F41" s="110"/>
      <c r="G41" s="88"/>
      <c r="H41" s="86"/>
    </row>
    <row r="42" spans="1:8" s="87" customFormat="1" ht="30.75" customHeight="1" x14ac:dyDescent="0.2">
      <c r="A42" s="88"/>
      <c r="B42" s="179"/>
      <c r="C42" s="179"/>
      <c r="D42" s="179"/>
      <c r="E42" s="179"/>
      <c r="F42" s="110"/>
      <c r="G42" s="88"/>
      <c r="H42" s="86"/>
    </row>
    <row r="43" spans="1:8" s="88" customFormat="1" ht="30.75" customHeight="1" x14ac:dyDescent="0.2">
      <c r="B43" s="179"/>
      <c r="C43" s="179"/>
      <c r="D43" s="179"/>
      <c r="E43" s="179"/>
      <c r="H43" s="80"/>
    </row>
    <row r="44" spans="1:8" s="88" customFormat="1" ht="30.75" customHeight="1" x14ac:dyDescent="0.2">
      <c r="H44" s="80"/>
    </row>
    <row r="45" spans="1:8" ht="23.25" customHeight="1" x14ac:dyDescent="0.2">
      <c r="A45" s="88"/>
      <c r="B45" s="88"/>
      <c r="C45" s="88"/>
      <c r="D45" s="88"/>
      <c r="E45" s="88"/>
      <c r="F45" s="88"/>
      <c r="G45" s="88"/>
    </row>
    <row r="46" spans="1:8" ht="23.25" x14ac:dyDescent="0.2">
      <c r="A46" s="88"/>
      <c r="B46" s="88"/>
      <c r="C46" s="88"/>
      <c r="D46" s="88"/>
      <c r="E46" s="88"/>
      <c r="F46" s="88"/>
      <c r="G46" s="88"/>
    </row>
    <row r="47" spans="1:8" ht="23.25" hidden="1" x14ac:dyDescent="0.2">
      <c r="A47" s="85"/>
      <c r="B47" s="85"/>
      <c r="C47" s="85"/>
      <c r="D47" s="85"/>
      <c r="E47" s="85"/>
      <c r="F47" s="88"/>
      <c r="G47" s="85"/>
    </row>
    <row r="48" spans="1:8" ht="23.25" hidden="1" x14ac:dyDescent="0.2">
      <c r="A48" s="85"/>
      <c r="B48" s="85"/>
      <c r="C48" s="85"/>
      <c r="D48" s="85"/>
      <c r="E48" s="85"/>
      <c r="F48" s="88"/>
      <c r="G48" s="85"/>
    </row>
    <row r="49" spans="1:8" ht="15" hidden="1" x14ac:dyDescent="0.2">
      <c r="A49" s="85"/>
      <c r="B49" s="85"/>
      <c r="C49" s="85"/>
      <c r="D49" s="85"/>
      <c r="E49" s="85"/>
      <c r="F49" s="85"/>
      <c r="G49" s="85"/>
    </row>
    <row r="50" spans="1:8" ht="15" hidden="1" x14ac:dyDescent="0.2">
      <c r="A50" s="85"/>
      <c r="B50" s="85"/>
      <c r="C50" s="85"/>
      <c r="D50" s="85"/>
      <c r="E50" s="85"/>
      <c r="F50" s="85"/>
      <c r="G50" s="85"/>
    </row>
    <row r="51" spans="1:8" ht="15" hidden="1" x14ac:dyDescent="0.2">
      <c r="A51" s="85"/>
      <c r="B51" s="85"/>
      <c r="C51" s="85"/>
      <c r="D51" s="85"/>
      <c r="E51" s="85"/>
      <c r="F51" s="85"/>
      <c r="G51" s="85"/>
    </row>
    <row r="52" spans="1:8" ht="15" hidden="1" x14ac:dyDescent="0.2">
      <c r="F52" s="85"/>
      <c r="H52" s="81"/>
    </row>
    <row r="53" spans="1:8" ht="15" hidden="1" x14ac:dyDescent="0.2">
      <c r="F53" s="85"/>
      <c r="H53" s="81"/>
    </row>
    <row r="54" spans="1:8" ht="15" hidden="1" x14ac:dyDescent="0.2">
      <c r="H54" s="81"/>
    </row>
    <row r="55" spans="1:8" ht="15" hidden="1" x14ac:dyDescent="0.2">
      <c r="H55" s="81"/>
    </row>
    <row r="56" spans="1:8" ht="15" hidden="1" x14ac:dyDescent="0.2">
      <c r="H56" s="81"/>
    </row>
    <row r="57" spans="1:8" ht="15" hidden="1" x14ac:dyDescent="0.2">
      <c r="H57" s="81"/>
    </row>
    <row r="58" spans="1:8" ht="15" hidden="1" x14ac:dyDescent="0.2">
      <c r="H58" s="81"/>
    </row>
    <row r="59" spans="1:8" ht="15" hidden="1" x14ac:dyDescent="0.2">
      <c r="H59" s="81"/>
    </row>
    <row r="60" spans="1:8" ht="15" hidden="1" x14ac:dyDescent="0.2">
      <c r="H60" s="81"/>
    </row>
    <row r="61" spans="1:8" ht="15" hidden="1" x14ac:dyDescent="0.2">
      <c r="H61" s="81"/>
    </row>
    <row r="62" spans="1:8" ht="15" hidden="1" x14ac:dyDescent="0.2">
      <c r="H62" s="81"/>
    </row>
    <row r="63" spans="1:8" ht="15" hidden="1" x14ac:dyDescent="0.2">
      <c r="H63" s="81"/>
    </row>
    <row r="64" spans="1:8" ht="15" hidden="1" x14ac:dyDescent="0.2">
      <c r="H64" s="81"/>
    </row>
    <row r="65" spans="8:8" ht="15" hidden="1" x14ac:dyDescent="0.2">
      <c r="H65" s="81"/>
    </row>
    <row r="66" spans="8:8" ht="15" hidden="1" x14ac:dyDescent="0.2">
      <c r="H66" s="81"/>
    </row>
    <row r="67" spans="8:8" ht="15" hidden="1" x14ac:dyDescent="0.2">
      <c r="H67" s="81"/>
    </row>
    <row r="68" spans="8:8" ht="15" hidden="1" x14ac:dyDescent="0.2">
      <c r="H68" s="81"/>
    </row>
    <row r="69" spans="8:8" ht="15" hidden="1" x14ac:dyDescent="0.2">
      <c r="H69" s="81"/>
    </row>
    <row r="70" spans="8:8" ht="15" hidden="1" x14ac:dyDescent="0.2">
      <c r="H70" s="81"/>
    </row>
    <row r="71" spans="8:8" ht="15" hidden="1" x14ac:dyDescent="0.2">
      <c r="H71" s="81"/>
    </row>
    <row r="72" spans="8:8" ht="15" hidden="1" x14ac:dyDescent="0.2">
      <c r="H72" s="81"/>
    </row>
    <row r="73" spans="8:8" ht="15" hidden="1" x14ac:dyDescent="0.2">
      <c r="H73" s="81"/>
    </row>
    <row r="74" spans="8:8" ht="15" hidden="1" x14ac:dyDescent="0.2">
      <c r="H74" s="81"/>
    </row>
    <row r="75" spans="8:8" ht="15" customHeight="1" x14ac:dyDescent="0.2">
      <c r="H75" s="81"/>
    </row>
    <row r="76" spans="8:8" ht="15" hidden="1" customHeight="1" x14ac:dyDescent="0.2"/>
    <row r="77" spans="8:8" ht="0" hidden="1" customHeight="1" x14ac:dyDescent="0.2"/>
  </sheetData>
  <mergeCells count="24">
    <mergeCell ref="C1:D1"/>
    <mergeCell ref="E1:F1"/>
    <mergeCell ref="E2:F2"/>
    <mergeCell ref="E3:F3"/>
    <mergeCell ref="A4:B4"/>
    <mergeCell ref="C4:D4"/>
    <mergeCell ref="E4:F4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D8:E8"/>
    <mergeCell ref="B35:E43"/>
    <mergeCell ref="A9:A11"/>
    <mergeCell ref="B9:B11"/>
    <mergeCell ref="C9:F9"/>
    <mergeCell ref="G9:G11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74"/>
  <sheetViews>
    <sheetView topLeftCell="A25" workbookViewId="0">
      <selection activeCell="H23" sqref="H23"/>
    </sheetView>
  </sheetViews>
  <sheetFormatPr defaultColWidth="15.7109375" defaultRowHeight="15" customHeight="1" zeroHeight="1" x14ac:dyDescent="0.2"/>
  <cols>
    <col min="1" max="1" width="9.85546875" style="81" customWidth="1"/>
    <col min="2" max="2" width="19.28515625" style="81" customWidth="1"/>
    <col min="3" max="3" width="10.140625" style="81" customWidth="1"/>
    <col min="4" max="4" width="12.28515625" style="81" customWidth="1"/>
    <col min="5" max="5" width="10.7109375" style="81" customWidth="1"/>
    <col min="6" max="6" width="12.28515625" style="81" customWidth="1"/>
    <col min="7" max="7" width="11.85546875" style="81" customWidth="1"/>
    <col min="8" max="8" width="15.7109375" style="80"/>
    <col min="9" max="9" width="15.7109375" style="81"/>
    <col min="10" max="10" width="20.7109375" style="81" customWidth="1"/>
    <col min="11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2"/>
      <c r="F6" s="192"/>
      <c r="G6" s="97"/>
    </row>
    <row r="7" spans="1:11" ht="17.25" customHeight="1" thickBot="1" x14ac:dyDescent="0.25">
      <c r="A7" s="199" t="s">
        <v>132</v>
      </c>
      <c r="B7" s="200"/>
      <c r="C7" s="197">
        <f>'(10)'!C7+1</f>
        <v>8</v>
      </c>
      <c r="D7" s="197"/>
      <c r="E7" s="198" t="s">
        <v>131</v>
      </c>
      <c r="F7" s="198"/>
      <c r="G7" s="98" t="s">
        <v>143</v>
      </c>
    </row>
    <row r="8" spans="1:11" ht="15" customHeight="1" thickBot="1" x14ac:dyDescent="0.25">
      <c r="A8" s="94"/>
      <c r="B8" s="94"/>
      <c r="C8" s="108"/>
      <c r="D8" s="201"/>
      <c r="E8" s="201"/>
      <c r="F8" s="108"/>
      <c r="G8" s="108"/>
    </row>
    <row r="9" spans="1:11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80"/>
    </row>
    <row r="10" spans="1:11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80"/>
    </row>
    <row r="11" spans="1:11" ht="16.5" thickBot="1" x14ac:dyDescent="0.25">
      <c r="A11" s="203"/>
      <c r="B11" s="205"/>
      <c r="C11" s="109" t="s">
        <v>16</v>
      </c>
      <c r="D11" s="109" t="s">
        <v>17</v>
      </c>
      <c r="E11" s="109" t="s">
        <v>16</v>
      </c>
      <c r="F11" s="109" t="s">
        <v>17</v>
      </c>
      <c r="G11" s="185"/>
      <c r="H11" s="99" t="s">
        <v>39</v>
      </c>
      <c r="I11" s="80"/>
    </row>
    <row r="12" spans="1:11" s="85" customFormat="1" ht="24" customHeight="1" thickTop="1" thickBot="1" x14ac:dyDescent="0.25">
      <c r="A12" s="100" t="str">
        <f t="shared" ref="A12:A29" si="0">TEXT(K12&amp;J12,0)</f>
        <v>HARB/15A/NA8S01</v>
      </c>
      <c r="B12" s="83" t="str">
        <f>'(10)'!B12</f>
        <v>6 The Terrace Rugby Road</v>
      </c>
      <c r="C12" s="103">
        <f>'(10)'!E12</f>
        <v>0.44027777777777777</v>
      </c>
      <c r="D12" s="104">
        <f>'(10)'!F12</f>
        <v>42678</v>
      </c>
      <c r="E12" s="166">
        <v>0.35000000000000003</v>
      </c>
      <c r="F12" s="104">
        <v>42711</v>
      </c>
      <c r="G12" s="111">
        <f ca="1">IF(ISBLANK(E12),ROUND(((NOW())-($C12+$D12))*24,2),ROUND((($E12+F12)-($C12+$D12))*24,2))</f>
        <v>789.83</v>
      </c>
      <c r="H12" s="120">
        <v>55.9</v>
      </c>
      <c r="I12" s="116"/>
      <c r="J12" s="84" t="s">
        <v>105</v>
      </c>
      <c r="K12" s="85" t="str">
        <f>TEXT("HARB/15A/NA"&amp;$C$7&amp;"S",0)</f>
        <v>HARB/15A/NA8S</v>
      </c>
    </row>
    <row r="13" spans="1:11" s="85" customFormat="1" ht="24" customHeight="1" thickBot="1" x14ac:dyDescent="0.25">
      <c r="A13" s="100" t="str">
        <f t="shared" si="0"/>
        <v>HARB/15A/NA8S02</v>
      </c>
      <c r="B13" s="83" t="str">
        <f>'(10)'!B13</f>
        <v>Lut. Service Shop</v>
      </c>
      <c r="C13" s="103">
        <f>'(10)'!E13</f>
        <v>0.4152777777777778</v>
      </c>
      <c r="D13" s="104">
        <f>'(10)'!F13</f>
        <v>42678</v>
      </c>
      <c r="E13" s="166">
        <v>0.33680555555555558</v>
      </c>
      <c r="F13" s="104">
        <v>42711</v>
      </c>
      <c r="G13" s="111">
        <f t="shared" ref="G13:G29" ca="1" si="1">IF(ISBLANK(E13),ROUND(((NOW())-($C13+$D13))*24,2),ROUND((($E13+F13)-($C13+$D13))*24,2))</f>
        <v>790.12</v>
      </c>
      <c r="H13" s="165">
        <v>79.2</v>
      </c>
      <c r="I13" s="143"/>
      <c r="J13" s="84" t="s">
        <v>106</v>
      </c>
      <c r="K13" s="85" t="str">
        <f t="shared" ref="K13:K29" si="2">TEXT("HARB/15A/NA"&amp;$C$7&amp;"S",0)</f>
        <v>HARB/15A/NA8S</v>
      </c>
    </row>
    <row r="14" spans="1:11" s="85" customFormat="1" ht="24" customHeight="1" thickBot="1" x14ac:dyDescent="0.25">
      <c r="A14" s="100" t="str">
        <f t="shared" si="0"/>
        <v>HARB/15A/NA8S03</v>
      </c>
      <c r="B14" s="83" t="s">
        <v>102</v>
      </c>
      <c r="C14" s="103">
        <f>'(10)'!E14</f>
        <v>0.4368055555555555</v>
      </c>
      <c r="D14" s="104">
        <f>'(10)'!F14</f>
        <v>42678</v>
      </c>
      <c r="E14" s="166">
        <v>0.34722222222222227</v>
      </c>
      <c r="F14" s="104">
        <v>42711</v>
      </c>
      <c r="G14" s="111">
        <f t="shared" ca="1" si="1"/>
        <v>789.85</v>
      </c>
      <c r="H14" s="165">
        <v>51.2</v>
      </c>
      <c r="I14" s="143"/>
      <c r="J14" s="84" t="s">
        <v>107</v>
      </c>
      <c r="K14" s="85" t="str">
        <f t="shared" si="2"/>
        <v>HARB/15A/NA8S</v>
      </c>
    </row>
    <row r="15" spans="1:11" s="85" customFormat="1" ht="24" customHeight="1" thickBot="1" x14ac:dyDescent="0.25">
      <c r="A15" s="100" t="str">
        <f t="shared" si="0"/>
        <v>HARB/15A/NA8S04</v>
      </c>
      <c r="B15" s="83" t="str">
        <f>'(10)'!B15</f>
        <v>regent court</v>
      </c>
      <c r="C15" s="103">
        <f>'(10)'!E15</f>
        <v>0.4375</v>
      </c>
      <c r="D15" s="104">
        <f>'(10)'!F15</f>
        <v>42678</v>
      </c>
      <c r="E15" s="166">
        <v>0.34791666666666665</v>
      </c>
      <c r="F15" s="104">
        <v>42711</v>
      </c>
      <c r="G15" s="111">
        <f t="shared" ca="1" si="1"/>
        <v>789.85</v>
      </c>
      <c r="H15" s="165">
        <v>78.7</v>
      </c>
      <c r="I15" s="143"/>
      <c r="J15" s="84" t="s">
        <v>108</v>
      </c>
      <c r="K15" s="85" t="str">
        <f t="shared" si="2"/>
        <v>HARB/15A/NA8S</v>
      </c>
    </row>
    <row r="16" spans="1:11" s="85" customFormat="1" ht="24" customHeight="1" thickBot="1" x14ac:dyDescent="0.25">
      <c r="A16" s="100" t="str">
        <f t="shared" si="0"/>
        <v>HARB/15A/NA8S05</v>
      </c>
      <c r="B16" s="83" t="str">
        <f>'(10)'!B16</f>
        <v>26 Market Street Lutterworth</v>
      </c>
      <c r="C16" s="103">
        <f>'(10)'!E16</f>
        <v>0.41666666666666669</v>
      </c>
      <c r="D16" s="104">
        <f>'(10)'!F16</f>
        <v>42678</v>
      </c>
      <c r="E16" s="166">
        <v>0.33819444444444446</v>
      </c>
      <c r="F16" s="104">
        <v>42711</v>
      </c>
      <c r="G16" s="111">
        <f t="shared" ca="1" si="1"/>
        <v>790.12</v>
      </c>
      <c r="H16" s="127"/>
      <c r="I16" s="143"/>
      <c r="J16" s="84" t="s">
        <v>109</v>
      </c>
      <c r="K16" s="85" t="str">
        <f t="shared" si="2"/>
        <v>HARB/15A/NA8S</v>
      </c>
    </row>
    <row r="17" spans="1:11" s="85" customFormat="1" ht="24" customHeight="1" thickBot="1" x14ac:dyDescent="0.25">
      <c r="A17" s="100" t="str">
        <f t="shared" si="0"/>
        <v>HARB/15A/NA8S06</v>
      </c>
      <c r="B17" s="83" t="str">
        <f>'(10)'!B17</f>
        <v>Homeside main street Theddingworth</v>
      </c>
      <c r="C17" s="103">
        <f>'(10)'!E17</f>
        <v>0.3888888888888889</v>
      </c>
      <c r="D17" s="104">
        <f>'(10)'!F17</f>
        <v>42678</v>
      </c>
      <c r="E17" s="166">
        <v>0.41805555555555557</v>
      </c>
      <c r="F17" s="104">
        <v>42711</v>
      </c>
      <c r="G17" s="111">
        <f t="shared" ca="1" si="1"/>
        <v>792.7</v>
      </c>
      <c r="H17" s="118">
        <v>58.9</v>
      </c>
      <c r="I17" s="116"/>
      <c r="J17" s="84" t="s">
        <v>110</v>
      </c>
      <c r="K17" s="85" t="str">
        <f t="shared" si="2"/>
        <v>HARB/15A/NA8S</v>
      </c>
    </row>
    <row r="18" spans="1:11" s="85" customFormat="1" ht="24" customHeight="1" thickBot="1" x14ac:dyDescent="0.25">
      <c r="A18" s="100" t="str">
        <f t="shared" si="0"/>
        <v>HARB/15A/NA8S07</v>
      </c>
      <c r="B18" s="83" t="str">
        <f>'(10)'!B18</f>
        <v>17 Rugby road Lutterworth</v>
      </c>
      <c r="C18" s="103">
        <f>'(10)'!E18</f>
        <v>0.43472222222222223</v>
      </c>
      <c r="D18" s="104">
        <f>'(10)'!F18</f>
        <v>42678</v>
      </c>
      <c r="E18" s="166">
        <v>0.3444444444444445</v>
      </c>
      <c r="F18" s="104">
        <v>42711</v>
      </c>
      <c r="G18" s="111">
        <f t="shared" ca="1" si="1"/>
        <v>789.83</v>
      </c>
      <c r="H18" s="165">
        <v>50.2</v>
      </c>
      <c r="I18" s="143"/>
      <c r="J18" s="84" t="s">
        <v>111</v>
      </c>
      <c r="K18" s="85" t="str">
        <f t="shared" si="2"/>
        <v>HARB/15A/NA8S</v>
      </c>
    </row>
    <row r="19" spans="1:11" s="85" customFormat="1" ht="24" customHeight="1" thickBot="1" x14ac:dyDescent="0.25">
      <c r="A19" s="100" t="str">
        <f t="shared" si="0"/>
        <v>HARB/15A/NA8S08</v>
      </c>
      <c r="B19" s="83" t="str">
        <f>'(10)'!B19</f>
        <v xml:space="preserve">69 leicester road Kibworth </v>
      </c>
      <c r="C19" s="103">
        <f>'(10)'!E19</f>
        <v>0.46875</v>
      </c>
      <c r="D19" s="104">
        <f>'(10)'!F19</f>
        <v>42678</v>
      </c>
      <c r="E19" s="166">
        <v>0.3923611111111111</v>
      </c>
      <c r="F19" s="104">
        <v>42711</v>
      </c>
      <c r="G19" s="111">
        <f t="shared" ca="1" si="1"/>
        <v>790.17</v>
      </c>
      <c r="H19" s="165">
        <v>76.8</v>
      </c>
      <c r="I19" s="143"/>
      <c r="J19" s="84" t="s">
        <v>112</v>
      </c>
      <c r="K19" s="85" t="str">
        <f t="shared" si="2"/>
        <v>HARB/15A/NA8S</v>
      </c>
    </row>
    <row r="20" spans="1:11" s="85" customFormat="1" ht="24" customHeight="1" thickBot="1" x14ac:dyDescent="0.25">
      <c r="A20" s="100" t="str">
        <f t="shared" si="0"/>
        <v>HARB/15A/NA8S09</v>
      </c>
      <c r="B20" s="83" t="str">
        <f>'(10)'!B20</f>
        <v>77 leicester road</v>
      </c>
      <c r="C20" s="103">
        <f>'(10)'!E20</f>
        <v>0.40763888888888888</v>
      </c>
      <c r="D20" s="104">
        <f>'(10)'!F20</f>
        <v>42678</v>
      </c>
      <c r="E20" s="166">
        <v>0.32847222222222222</v>
      </c>
      <c r="F20" s="104">
        <v>42711</v>
      </c>
      <c r="G20" s="111">
        <f t="shared" ca="1" si="1"/>
        <v>790.1</v>
      </c>
      <c r="H20" s="119">
        <v>45.7</v>
      </c>
      <c r="I20" s="143"/>
      <c r="J20" s="84" t="s">
        <v>113</v>
      </c>
      <c r="K20" s="85" t="str">
        <f t="shared" si="2"/>
        <v>HARB/15A/NA8S</v>
      </c>
    </row>
    <row r="21" spans="1:11" s="85" customFormat="1" ht="24" customHeight="1" thickTop="1" thickBot="1" x14ac:dyDescent="0.25">
      <c r="A21" s="100" t="str">
        <f t="shared" si="0"/>
        <v>HARB/15A/NA8S10</v>
      </c>
      <c r="B21" s="83" t="str">
        <f>'(10)'!B21</f>
        <v>Day Nursery</v>
      </c>
      <c r="C21" s="103">
        <f>'(10)'!E21</f>
        <v>0.41111111111111115</v>
      </c>
      <c r="D21" s="104">
        <f>'(10)'!F21</f>
        <v>42678</v>
      </c>
      <c r="E21" s="166">
        <v>0.33124999999999999</v>
      </c>
      <c r="F21" s="104">
        <v>42711</v>
      </c>
      <c r="G21" s="111">
        <f t="shared" ca="1" si="1"/>
        <v>790.08</v>
      </c>
      <c r="H21" s="120">
        <v>82.3</v>
      </c>
      <c r="I21" s="143"/>
      <c r="J21" s="84" t="s">
        <v>114</v>
      </c>
      <c r="K21" s="85" t="str">
        <f t="shared" si="2"/>
        <v>HARB/15A/NA8S</v>
      </c>
    </row>
    <row r="22" spans="1:11" s="85" customFormat="1" ht="24" customHeight="1" thickBot="1" x14ac:dyDescent="0.25">
      <c r="A22" s="100" t="str">
        <f t="shared" si="0"/>
        <v>HARB/15A/NA8S11</v>
      </c>
      <c r="B22" s="83" t="str">
        <f>'(10)'!B22</f>
        <v>A6 Kibworth</v>
      </c>
      <c r="C22" s="103">
        <f>'(10)'!E22</f>
        <v>0.47916666666666669</v>
      </c>
      <c r="D22" s="104">
        <f>'(10)'!F22</f>
        <v>42678</v>
      </c>
      <c r="E22" s="166">
        <v>0.39861111111111108</v>
      </c>
      <c r="F22" s="104">
        <v>42711</v>
      </c>
      <c r="G22" s="111">
        <f t="shared" ca="1" si="1"/>
        <v>790.07</v>
      </c>
      <c r="H22" s="165">
        <v>58.4</v>
      </c>
      <c r="I22" s="143"/>
      <c r="J22" s="84" t="s">
        <v>115</v>
      </c>
      <c r="K22" s="85" t="str">
        <f t="shared" si="2"/>
        <v>HARB/15A/NA8S</v>
      </c>
    </row>
    <row r="23" spans="1:11" s="85" customFormat="1" ht="24" customHeight="1" thickBot="1" x14ac:dyDescent="0.25">
      <c r="A23" s="100" t="str">
        <f t="shared" si="0"/>
        <v>HARB/15A/NA8S12</v>
      </c>
      <c r="B23" s="83" t="str">
        <f>'(10)'!B23</f>
        <v xml:space="preserve">lamppost outside 78 leicester road kibworth </v>
      </c>
      <c r="C23" s="103">
        <v>0.4826388888888889</v>
      </c>
      <c r="D23" s="104">
        <f>'(10)'!F23</f>
        <v>42678</v>
      </c>
      <c r="E23" s="166">
        <v>0.39861111111111108</v>
      </c>
      <c r="F23" s="104">
        <v>42711</v>
      </c>
      <c r="G23" s="111">
        <f t="shared" ca="1" si="1"/>
        <v>789.98</v>
      </c>
      <c r="H23" s="165">
        <v>61.3</v>
      </c>
      <c r="I23" s="143"/>
      <c r="J23" s="84" t="s">
        <v>116</v>
      </c>
      <c r="K23" s="85" t="str">
        <f t="shared" si="2"/>
        <v>HARB/15A/NA8S</v>
      </c>
    </row>
    <row r="24" spans="1:11" s="85" customFormat="1" ht="24" customHeight="1" thickBot="1" x14ac:dyDescent="0.25">
      <c r="A24" s="100" t="str">
        <f t="shared" si="0"/>
        <v>HARB/15A/NA8S13</v>
      </c>
      <c r="B24" s="83" t="str">
        <f>'(10)'!B24</f>
        <v>24 Rugby Road Lutterworth</v>
      </c>
      <c r="C24" s="103">
        <f>'(10)'!E24</f>
        <v>0.43611111111111112</v>
      </c>
      <c r="D24" s="104">
        <f>'(10)'!F24</f>
        <v>42678</v>
      </c>
      <c r="E24" s="166">
        <v>0.34513888888888888</v>
      </c>
      <c r="F24" s="104">
        <v>42711</v>
      </c>
      <c r="G24" s="111">
        <f t="shared" ca="1" si="1"/>
        <v>789.82</v>
      </c>
      <c r="H24" s="165">
        <v>72.3</v>
      </c>
      <c r="I24" s="143"/>
      <c r="J24" s="84" t="s">
        <v>117</v>
      </c>
      <c r="K24" s="85" t="str">
        <f t="shared" si="2"/>
        <v>HARB/15A/NA8S</v>
      </c>
    </row>
    <row r="25" spans="1:11" s="85" customFormat="1" ht="24" customHeight="1" thickBot="1" x14ac:dyDescent="0.25">
      <c r="A25" s="100" t="str">
        <f t="shared" si="0"/>
        <v>HARB/15A/NA8S14</v>
      </c>
      <c r="B25" s="83" t="str">
        <f>'(10)'!B25</f>
        <v>sign outside 64 Leicester Road Kibworth</v>
      </c>
      <c r="C25" s="103">
        <f>'(10)'!E25</f>
        <v>0.47222222222222227</v>
      </c>
      <c r="D25" s="104">
        <f>'(10)'!F25</f>
        <v>42678</v>
      </c>
      <c r="E25" s="166">
        <v>0.38819444444444445</v>
      </c>
      <c r="F25" s="104">
        <v>42711</v>
      </c>
      <c r="G25" s="111">
        <f t="shared" ca="1" si="1"/>
        <v>789.98</v>
      </c>
      <c r="H25" s="165">
        <v>105.4</v>
      </c>
      <c r="I25" s="116"/>
      <c r="J25" s="84" t="s">
        <v>118</v>
      </c>
      <c r="K25" s="85" t="str">
        <f t="shared" si="2"/>
        <v>HARB/15A/NA8S</v>
      </c>
    </row>
    <row r="26" spans="1:11" s="85" customFormat="1" ht="24" customHeight="1" thickBot="1" x14ac:dyDescent="0.25">
      <c r="A26" s="100" t="str">
        <f t="shared" si="0"/>
        <v>HARB/15A/NA8S15</v>
      </c>
      <c r="B26" s="83" t="str">
        <f>'(10)'!B26</f>
        <v xml:space="preserve">signpost just north of 11 Leicester road Kibworth </v>
      </c>
      <c r="C26" s="103">
        <f>'(10)'!E26</f>
        <v>0.47569444444444442</v>
      </c>
      <c r="D26" s="104">
        <f>'(10)'!F26</f>
        <v>42678</v>
      </c>
      <c r="E26" s="166">
        <v>0.38958333333333334</v>
      </c>
      <c r="F26" s="104">
        <v>42711</v>
      </c>
      <c r="G26" s="111">
        <f t="shared" ca="1" si="1"/>
        <v>789.93</v>
      </c>
      <c r="H26" s="165">
        <v>89.9</v>
      </c>
      <c r="I26" s="143"/>
      <c r="J26" s="84" t="s">
        <v>119</v>
      </c>
      <c r="K26" s="85" t="str">
        <f t="shared" si="2"/>
        <v>HARB/15A/NA8S</v>
      </c>
    </row>
    <row r="27" spans="1:11" s="85" customFormat="1" ht="24" customHeight="1" thickBot="1" x14ac:dyDescent="0.25">
      <c r="A27" s="100" t="str">
        <f t="shared" si="0"/>
        <v>HARB/15A/NA8S16</v>
      </c>
      <c r="B27" s="83" t="s">
        <v>177</v>
      </c>
      <c r="C27" s="103">
        <v>0.58333333333333337</v>
      </c>
      <c r="D27" s="104">
        <f>'(10)'!F27</f>
        <v>42678</v>
      </c>
      <c r="E27" s="166" t="s">
        <v>170</v>
      </c>
      <c r="F27" s="104">
        <v>42711</v>
      </c>
      <c r="G27" s="111" t="e">
        <f t="shared" ca="1" si="1"/>
        <v>#VALUE!</v>
      </c>
      <c r="H27" s="127"/>
      <c r="I27" s="143"/>
      <c r="J27" s="84" t="s">
        <v>120</v>
      </c>
      <c r="K27" s="85" t="str">
        <f t="shared" si="2"/>
        <v>HARB/15A/NA8S</v>
      </c>
    </row>
    <row r="28" spans="1:11" s="85" customFormat="1" ht="24" customHeight="1" thickBot="1" x14ac:dyDescent="0.25">
      <c r="A28" s="100" t="str">
        <f t="shared" si="0"/>
        <v>HARB/15A/NA8S17</v>
      </c>
      <c r="B28" s="83" t="str">
        <f>'(10)'!B28</f>
        <v>Jazz Hair</v>
      </c>
      <c r="C28" s="103">
        <f>'(10)'!E28</f>
        <v>0.43958333333333338</v>
      </c>
      <c r="D28" s="104">
        <f>'(10)'!F28</f>
        <v>42678</v>
      </c>
      <c r="E28" s="166" t="s">
        <v>170</v>
      </c>
      <c r="F28" s="104">
        <v>42711</v>
      </c>
      <c r="G28" s="111" t="e">
        <f t="shared" ca="1" si="1"/>
        <v>#VALUE!</v>
      </c>
      <c r="H28" s="127"/>
      <c r="I28" s="143"/>
      <c r="J28" s="84" t="s">
        <v>121</v>
      </c>
      <c r="K28" s="85" t="str">
        <f t="shared" si="2"/>
        <v>HARB/15A/NA8S</v>
      </c>
    </row>
    <row r="29" spans="1:11" s="85" customFormat="1" ht="24" customHeight="1" thickBot="1" x14ac:dyDescent="0.25">
      <c r="A29" s="101" t="str">
        <f t="shared" si="0"/>
        <v>HARB/15A/NA8S18</v>
      </c>
      <c r="B29" s="102" t="str">
        <f>'(10)'!B29</f>
        <v>Spencerdene main street theddingworth</v>
      </c>
      <c r="C29" s="103">
        <f>'(10)'!E29</f>
        <v>0.39166666666666666</v>
      </c>
      <c r="D29" s="104">
        <f>'(10)'!F29</f>
        <v>42678</v>
      </c>
      <c r="E29" s="167">
        <v>0.4201388888888889</v>
      </c>
      <c r="F29" s="104">
        <v>42711</v>
      </c>
      <c r="G29" s="111">
        <f t="shared" ca="1" si="1"/>
        <v>792.68</v>
      </c>
      <c r="H29" s="168">
        <v>40.700000000000003</v>
      </c>
      <c r="I29" s="116"/>
      <c r="J29" s="84" t="s">
        <v>122</v>
      </c>
      <c r="K29" s="85" t="str">
        <f t="shared" si="2"/>
        <v>HARB/15A/NA8S</v>
      </c>
    </row>
    <row r="30" spans="1:11" s="85" customFormat="1" ht="24" customHeight="1" thickTop="1" thickBot="1" x14ac:dyDescent="0.25">
      <c r="A30" s="101" t="str">
        <f>TEXT(K30&amp;(J30-18),0)</f>
        <v>HARB/15A/NB0S1</v>
      </c>
      <c r="B30" s="83" t="str">
        <f>'(10)'!B30</f>
        <v>Alma House, Watling Street Claybrooke Parva Leicestershire LE17 5BE</v>
      </c>
      <c r="C30" s="103">
        <f>'(10)'!E30</f>
        <v>0.44722222222222219</v>
      </c>
      <c r="D30" s="104">
        <f>'(10)'!F30</f>
        <v>42678</v>
      </c>
      <c r="E30" s="166">
        <v>0.35833333333333334</v>
      </c>
      <c r="F30" s="104">
        <v>42711</v>
      </c>
      <c r="G30" s="111">
        <f ca="1">IF(ISBLANK(E30),ROUND(((NOW())-($C30+$D30))*24,2),ROUND((($E30+F30)-($C30+$D30))*24,2))</f>
        <v>789.87</v>
      </c>
      <c r="H30" s="120">
        <v>69.099999999999994</v>
      </c>
      <c r="I30" s="143"/>
      <c r="J30" s="84" t="s">
        <v>141</v>
      </c>
      <c r="K30" s="85" t="str">
        <f>TEXT("HARB/15A/NB"&amp;($C$7-8)&amp;"S",0)</f>
        <v>HARB/15A/NB0S</v>
      </c>
    </row>
    <row r="31" spans="1:11" s="85" customFormat="1" ht="24" customHeight="1" thickBot="1" x14ac:dyDescent="0.25">
      <c r="A31" s="101" t="str">
        <f>TEXT(K31&amp;(J31-18),0)</f>
        <v>HARB/15A/NB0S2</v>
      </c>
      <c r="B31" s="83" t="str">
        <f>'(10)'!B31</f>
        <v>sign post outside White House Farm Watling street</v>
      </c>
      <c r="C31" s="103">
        <f>'(10)'!E31</f>
        <v>0.44930555555555557</v>
      </c>
      <c r="D31" s="104">
        <f>'(10)'!F31</f>
        <v>42678</v>
      </c>
      <c r="E31" s="166">
        <v>0.3611111111111111</v>
      </c>
      <c r="F31" s="104">
        <v>42711</v>
      </c>
      <c r="G31" s="111">
        <f ca="1">IF(ISBLANK(E31),ROUND(((NOW())-($C31+$D31))*24,2),ROUND((($E31+F31)-($C31+$D31))*24,2))</f>
        <v>789.88</v>
      </c>
      <c r="H31" s="165">
        <v>64.599999999999994</v>
      </c>
      <c r="I31" s="143"/>
      <c r="J31" s="84" t="s">
        <v>142</v>
      </c>
      <c r="K31" s="85" t="str">
        <f>TEXT("HARB/15A/NB"&amp;($C$7-8)&amp;"S",0)</f>
        <v>HARB/15A/NB0S</v>
      </c>
    </row>
    <row r="32" spans="1:11" s="85" customFormat="1" ht="165" customHeight="1" x14ac:dyDescent="0.2">
      <c r="A32" s="91"/>
      <c r="B32" s="91"/>
      <c r="C32" s="91"/>
      <c r="D32" s="91"/>
      <c r="E32" s="91"/>
      <c r="F32" s="91"/>
      <c r="G32" s="91"/>
      <c r="H32" s="86"/>
    </row>
    <row r="33" spans="1:8" s="85" customFormat="1" ht="15" customHeight="1" x14ac:dyDescent="0.2">
      <c r="A33" s="91"/>
      <c r="B33" s="91"/>
      <c r="C33" s="91"/>
      <c r="D33" s="91"/>
      <c r="E33" s="91"/>
      <c r="F33" s="91"/>
      <c r="G33" s="91"/>
      <c r="H33" s="86"/>
    </row>
    <row r="34" spans="1:8" s="85" customFormat="1" ht="15" customHeight="1" x14ac:dyDescent="0.2">
      <c r="A34" s="91"/>
      <c r="B34" s="179" t="str">
        <f>'(10)'!B35</f>
        <v>Diffusion Tube Laboratory
Environmental Scientifics Group Ltd
12 Moorbrook
Southmead Industrial Park
Didcot
Oxon
OX11 7HP</v>
      </c>
      <c r="C34" s="179"/>
      <c r="D34" s="179"/>
      <c r="E34" s="179"/>
      <c r="F34" s="91"/>
      <c r="G34" s="91"/>
      <c r="H34" s="86"/>
    </row>
    <row r="35" spans="1:8" s="85" customFormat="1" ht="76.5" customHeight="1" x14ac:dyDescent="0.2">
      <c r="A35" s="106"/>
      <c r="B35" s="179"/>
      <c r="C35" s="179"/>
      <c r="D35" s="179"/>
      <c r="E35" s="179"/>
      <c r="F35" s="106"/>
      <c r="G35" s="106"/>
      <c r="H35" s="86"/>
    </row>
    <row r="36" spans="1:8" s="85" customFormat="1" ht="15" customHeight="1" x14ac:dyDescent="0.2">
      <c r="A36" s="90"/>
      <c r="B36" s="179"/>
      <c r="C36" s="179"/>
      <c r="D36" s="179"/>
      <c r="E36" s="179"/>
      <c r="F36" s="89"/>
      <c r="G36" s="89"/>
      <c r="H36" s="86"/>
    </row>
    <row r="37" spans="1:8" s="85" customFormat="1" ht="15" customHeight="1" x14ac:dyDescent="0.2">
      <c r="A37" s="108"/>
      <c r="B37" s="179"/>
      <c r="C37" s="179"/>
      <c r="D37" s="179"/>
      <c r="E37" s="179"/>
      <c r="F37" s="89"/>
      <c r="G37" s="89"/>
      <c r="H37" s="86"/>
    </row>
    <row r="38" spans="1:8" s="85" customFormat="1" ht="15" customHeight="1" x14ac:dyDescent="0.2">
      <c r="A38" s="110"/>
      <c r="B38" s="179"/>
      <c r="C38" s="179"/>
      <c r="D38" s="179"/>
      <c r="E38" s="179"/>
      <c r="F38" s="110"/>
      <c r="G38" s="110"/>
      <c r="H38" s="86"/>
    </row>
    <row r="39" spans="1:8" s="85" customFormat="1" ht="15" customHeight="1" x14ac:dyDescent="0.2">
      <c r="A39" s="110"/>
      <c r="B39" s="179"/>
      <c r="C39" s="179"/>
      <c r="D39" s="179"/>
      <c r="E39" s="179"/>
      <c r="F39" s="110"/>
      <c r="G39" s="110"/>
      <c r="H39" s="86"/>
    </row>
    <row r="40" spans="1:8" s="87" customFormat="1" ht="30.75" customHeight="1" x14ac:dyDescent="0.2">
      <c r="A40" s="88"/>
      <c r="B40" s="179"/>
      <c r="C40" s="179"/>
      <c r="D40" s="179"/>
      <c r="E40" s="179"/>
      <c r="F40" s="88"/>
      <c r="G40" s="88"/>
      <c r="H40" s="86"/>
    </row>
    <row r="41" spans="1:8" s="87" customFormat="1" ht="30.75" customHeight="1" x14ac:dyDescent="0.2">
      <c r="A41" s="88"/>
      <c r="B41" s="179"/>
      <c r="C41" s="179"/>
      <c r="D41" s="179"/>
      <c r="E41" s="179"/>
      <c r="F41" s="88"/>
      <c r="G41" s="88"/>
      <c r="H41" s="86"/>
    </row>
    <row r="42" spans="1:8" s="88" customFormat="1" ht="30.75" customHeight="1" x14ac:dyDescent="0.2">
      <c r="B42" s="179"/>
      <c r="C42" s="179"/>
      <c r="D42" s="179"/>
      <c r="E42" s="179"/>
      <c r="H42" s="80"/>
    </row>
    <row r="43" spans="1:8" s="88" customFormat="1" ht="30.75" customHeight="1" x14ac:dyDescent="0.2">
      <c r="H43" s="80"/>
    </row>
    <row r="44" spans="1:8" ht="23.25" customHeight="1" x14ac:dyDescent="0.2">
      <c r="A44" s="88"/>
      <c r="B44" s="88"/>
      <c r="C44" s="88"/>
      <c r="D44" s="88"/>
      <c r="E44" s="88"/>
      <c r="F44" s="88"/>
      <c r="G44" s="88"/>
    </row>
    <row r="45" spans="1:8" ht="23.25" x14ac:dyDescent="0.2">
      <c r="A45" s="88"/>
      <c r="B45" s="88"/>
      <c r="C45" s="88"/>
      <c r="D45" s="88"/>
      <c r="E45" s="88"/>
      <c r="F45" s="88"/>
      <c r="G45" s="88"/>
    </row>
    <row r="46" spans="1:8" hidden="1" x14ac:dyDescent="0.2">
      <c r="A46" s="85"/>
      <c r="B46" s="85"/>
      <c r="C46" s="85"/>
      <c r="D46" s="85"/>
      <c r="E46" s="85"/>
      <c r="F46" s="85"/>
      <c r="G46" s="85"/>
    </row>
    <row r="47" spans="1:8" hidden="1" x14ac:dyDescent="0.2">
      <c r="A47" s="85"/>
      <c r="B47" s="85"/>
      <c r="C47" s="85"/>
      <c r="D47" s="85"/>
      <c r="E47" s="85"/>
      <c r="F47" s="85"/>
      <c r="G47" s="85"/>
    </row>
    <row r="48" spans="1:8" hidden="1" x14ac:dyDescent="0.2">
      <c r="A48" s="85"/>
      <c r="B48" s="85"/>
      <c r="C48" s="85"/>
      <c r="D48" s="85"/>
      <c r="E48" s="85"/>
      <c r="F48" s="85"/>
      <c r="G48" s="85"/>
    </row>
    <row r="49" spans="1:8" hidden="1" x14ac:dyDescent="0.2">
      <c r="A49" s="85"/>
      <c r="B49" s="85"/>
      <c r="C49" s="85"/>
      <c r="D49" s="85"/>
      <c r="E49" s="85"/>
      <c r="F49" s="85"/>
      <c r="G49" s="85"/>
    </row>
    <row r="50" spans="1:8" hidden="1" x14ac:dyDescent="0.2">
      <c r="A50" s="85"/>
      <c r="B50" s="85"/>
      <c r="C50" s="85"/>
      <c r="D50" s="85"/>
      <c r="E50" s="85"/>
      <c r="F50" s="85"/>
      <c r="G50" s="85"/>
    </row>
    <row r="51" spans="1:8" hidden="1" x14ac:dyDescent="0.2">
      <c r="H51" s="81"/>
    </row>
    <row r="52" spans="1:8" hidden="1" x14ac:dyDescent="0.2">
      <c r="H52" s="81"/>
    </row>
    <row r="53" spans="1:8" hidden="1" x14ac:dyDescent="0.2">
      <c r="H53" s="81"/>
    </row>
    <row r="54" spans="1:8" hidden="1" x14ac:dyDescent="0.2">
      <c r="H54" s="81"/>
    </row>
    <row r="55" spans="1:8" hidden="1" x14ac:dyDescent="0.2">
      <c r="H55" s="81"/>
    </row>
    <row r="56" spans="1:8" hidden="1" x14ac:dyDescent="0.2">
      <c r="H56" s="81"/>
    </row>
    <row r="57" spans="1:8" hidden="1" x14ac:dyDescent="0.2">
      <c r="H57" s="81"/>
    </row>
    <row r="58" spans="1:8" hidden="1" x14ac:dyDescent="0.2">
      <c r="H58" s="81"/>
    </row>
    <row r="59" spans="1:8" hidden="1" x14ac:dyDescent="0.2">
      <c r="H59" s="81"/>
    </row>
    <row r="60" spans="1:8" hidden="1" x14ac:dyDescent="0.2">
      <c r="H60" s="81"/>
    </row>
    <row r="61" spans="1:8" hidden="1" x14ac:dyDescent="0.2">
      <c r="H61" s="81"/>
    </row>
    <row r="62" spans="1:8" hidden="1" x14ac:dyDescent="0.2">
      <c r="H62" s="81"/>
    </row>
    <row r="63" spans="1:8" hidden="1" x14ac:dyDescent="0.2">
      <c r="H63" s="81"/>
    </row>
    <row r="64" spans="1:8" hidden="1" x14ac:dyDescent="0.2">
      <c r="H64" s="81"/>
    </row>
    <row r="65" spans="8:8" hidden="1" x14ac:dyDescent="0.2">
      <c r="H65" s="81"/>
    </row>
    <row r="66" spans="8:8" hidden="1" x14ac:dyDescent="0.2">
      <c r="H66" s="81"/>
    </row>
    <row r="67" spans="8:8" hidden="1" x14ac:dyDescent="0.2">
      <c r="H67" s="81"/>
    </row>
    <row r="68" spans="8:8" hidden="1" x14ac:dyDescent="0.2">
      <c r="H68" s="81"/>
    </row>
    <row r="69" spans="8:8" hidden="1" x14ac:dyDescent="0.2">
      <c r="H69" s="81"/>
    </row>
    <row r="70" spans="8:8" hidden="1" x14ac:dyDescent="0.2">
      <c r="H70" s="81"/>
    </row>
    <row r="71" spans="8:8" hidden="1" x14ac:dyDescent="0.2">
      <c r="H71" s="81"/>
    </row>
    <row r="72" spans="8:8" hidden="1" x14ac:dyDescent="0.2">
      <c r="H72" s="81"/>
    </row>
    <row r="73" spans="8:8" hidden="1" x14ac:dyDescent="0.2">
      <c r="H73" s="81"/>
    </row>
    <row r="74" spans="8:8" ht="15" customHeight="1" x14ac:dyDescent="0.2">
      <c r="H74" s="81"/>
    </row>
  </sheetData>
  <mergeCells count="24">
    <mergeCell ref="G9:G11"/>
    <mergeCell ref="H9:H10"/>
    <mergeCell ref="D8:E8"/>
    <mergeCell ref="E6:F6"/>
    <mergeCell ref="E7:F7"/>
    <mergeCell ref="C7:D7"/>
    <mergeCell ref="C9:F9"/>
    <mergeCell ref="C10:D10"/>
    <mergeCell ref="E10:F10"/>
    <mergeCell ref="B34:E42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A7:B7"/>
    <mergeCell ref="A9:A11"/>
    <mergeCell ref="B9:B11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75"/>
  <sheetViews>
    <sheetView topLeftCell="A10" workbookViewId="0">
      <selection activeCell="I30" sqref="I30"/>
    </sheetView>
  </sheetViews>
  <sheetFormatPr defaultColWidth="15.7109375" defaultRowHeight="15" customHeight="1" zeroHeight="1" x14ac:dyDescent="0.2"/>
  <cols>
    <col min="1" max="1" width="9.85546875" style="81" customWidth="1"/>
    <col min="2" max="2" width="19.28515625" style="81" customWidth="1"/>
    <col min="3" max="6" width="11.5703125" style="81" customWidth="1"/>
    <col min="7" max="7" width="11.85546875" style="81" customWidth="1"/>
    <col min="8" max="9" width="15.7109375" style="80"/>
    <col min="10" max="10" width="15.7109375" style="81"/>
    <col min="11" max="11" width="20.7109375" style="81" customWidth="1"/>
    <col min="12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2"/>
      <c r="F6" s="192"/>
      <c r="G6" s="97"/>
    </row>
    <row r="7" spans="1:11" ht="17.25" customHeight="1" thickBot="1" x14ac:dyDescent="0.25">
      <c r="A7" s="199" t="s">
        <v>132</v>
      </c>
      <c r="B7" s="200"/>
      <c r="C7" s="197">
        <f>'(11)'!C7+1</f>
        <v>9</v>
      </c>
      <c r="D7" s="197"/>
      <c r="E7" s="198" t="s">
        <v>131</v>
      </c>
      <c r="F7" s="198"/>
      <c r="G7" s="98"/>
    </row>
    <row r="8" spans="1:11" ht="15" customHeight="1" thickBot="1" x14ac:dyDescent="0.25">
      <c r="A8" s="94"/>
      <c r="B8" s="94"/>
      <c r="C8" s="108"/>
      <c r="D8" s="201"/>
      <c r="E8" s="201"/>
      <c r="F8" s="108"/>
      <c r="G8" s="108"/>
    </row>
    <row r="9" spans="1:11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115"/>
      <c r="J9" s="80"/>
    </row>
    <row r="10" spans="1:11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115"/>
      <c r="J10" s="80"/>
    </row>
    <row r="11" spans="1:11" ht="16.5" thickBot="1" x14ac:dyDescent="0.25">
      <c r="A11" s="203"/>
      <c r="B11" s="205"/>
      <c r="C11" s="109" t="s">
        <v>16</v>
      </c>
      <c r="D11" s="109" t="s">
        <v>17</v>
      </c>
      <c r="E11" s="109" t="s">
        <v>16</v>
      </c>
      <c r="F11" s="109" t="s">
        <v>17</v>
      </c>
      <c r="G11" s="185"/>
      <c r="H11" s="99" t="s">
        <v>39</v>
      </c>
      <c r="I11" s="130"/>
      <c r="J11" s="80"/>
    </row>
    <row r="12" spans="1:11" s="85" customFormat="1" ht="24" customHeight="1" thickTop="1" thickBot="1" x14ac:dyDescent="0.25">
      <c r="A12" s="100" t="str">
        <f t="shared" ref="A12:A29" si="0">TEXT(K12&amp;J12,0)</f>
        <v>HARB/15A/NA9S01</v>
      </c>
      <c r="B12" s="83" t="str">
        <f>'(11)'!B12</f>
        <v>6 The Terrace Rugby Road</v>
      </c>
      <c r="C12" s="103">
        <f>'(11)'!E12</f>
        <v>0.35000000000000003</v>
      </c>
      <c r="D12" s="104">
        <f>'(11)'!F12</f>
        <v>42711</v>
      </c>
      <c r="E12" s="103">
        <v>0.50138888888888888</v>
      </c>
      <c r="F12" s="104">
        <v>42741</v>
      </c>
      <c r="G12" s="111">
        <f ca="1">IF(ISBLANK(E12),ROUND(((NOW())-($C12+$D12))*24,2),ROUND((($E12+F12)-($C12+$D12))*24,2))</f>
        <v>723.63</v>
      </c>
      <c r="H12" s="120">
        <v>39.700000000000003</v>
      </c>
      <c r="I12" s="129"/>
      <c r="J12" s="84" t="s">
        <v>105</v>
      </c>
      <c r="K12" s="85" t="str">
        <f>TEXT("HARB/15A/NA"&amp;$C$7&amp;"S",0)</f>
        <v>HARB/15A/NA9S</v>
      </c>
    </row>
    <row r="13" spans="1:11" s="85" customFormat="1" ht="24" customHeight="1" thickBot="1" x14ac:dyDescent="0.25">
      <c r="A13" s="100" t="str">
        <f t="shared" si="0"/>
        <v>HARB/15A/NA9S02</v>
      </c>
      <c r="B13" s="83" t="str">
        <f>'(11)'!B13</f>
        <v>Lut. Service Shop</v>
      </c>
      <c r="C13" s="103">
        <f>'(11)'!E13</f>
        <v>0.33680555555555558</v>
      </c>
      <c r="D13" s="104">
        <f>'(11)'!F13</f>
        <v>42711</v>
      </c>
      <c r="E13" s="103">
        <v>0.48749999999999999</v>
      </c>
      <c r="F13" s="104">
        <v>42741</v>
      </c>
      <c r="G13" s="111">
        <f t="shared" ref="G13:G29" ca="1" si="1">IF(ISBLANK(E13),ROUND(((NOW())-($C13+$D13))*24,2),ROUND((($E13+F13)-($C13+$D13))*24,2))</f>
        <v>723.62</v>
      </c>
      <c r="H13" s="169">
        <v>67.3</v>
      </c>
      <c r="I13" s="129"/>
      <c r="J13" s="84" t="s">
        <v>106</v>
      </c>
      <c r="K13" s="85" t="str">
        <f t="shared" ref="K13:K29" si="2">TEXT("HARB/15A/NA"&amp;$C$7&amp;"S",0)</f>
        <v>HARB/15A/NA9S</v>
      </c>
    </row>
    <row r="14" spans="1:11" s="85" customFormat="1" ht="24" customHeight="1" thickBot="1" x14ac:dyDescent="0.25">
      <c r="A14" s="100" t="str">
        <f t="shared" si="0"/>
        <v>HARB/15A/NA9S03</v>
      </c>
      <c r="B14" s="83" t="str">
        <f>'(11)'!B14</f>
        <v>40 regent street lutterworth</v>
      </c>
      <c r="C14" s="103">
        <f>'(11)'!E14</f>
        <v>0.34722222222222227</v>
      </c>
      <c r="D14" s="104">
        <f>'(11)'!F14</f>
        <v>42711</v>
      </c>
      <c r="E14" s="103">
        <v>0.49861111111111112</v>
      </c>
      <c r="F14" s="104">
        <v>42741</v>
      </c>
      <c r="G14" s="111">
        <f t="shared" ca="1" si="1"/>
        <v>723.63</v>
      </c>
      <c r="H14" s="169">
        <v>38.700000000000003</v>
      </c>
      <c r="I14" s="129"/>
      <c r="J14" s="84" t="s">
        <v>107</v>
      </c>
      <c r="K14" s="85" t="str">
        <f t="shared" si="2"/>
        <v>HARB/15A/NA9S</v>
      </c>
    </row>
    <row r="15" spans="1:11" s="85" customFormat="1" ht="24" customHeight="1" thickBot="1" x14ac:dyDescent="0.25">
      <c r="A15" s="100" t="str">
        <f t="shared" si="0"/>
        <v>HARB/15A/NA9S04</v>
      </c>
      <c r="B15" s="83" t="str">
        <f>'(11)'!B15</f>
        <v>regent court</v>
      </c>
      <c r="C15" s="103">
        <f>'(11)'!E15</f>
        <v>0.34791666666666665</v>
      </c>
      <c r="D15" s="104">
        <f>'(11)'!F15</f>
        <v>42711</v>
      </c>
      <c r="E15" s="103">
        <v>0.4993055555555555</v>
      </c>
      <c r="F15" s="104">
        <v>42741</v>
      </c>
      <c r="G15" s="111">
        <f t="shared" ca="1" si="1"/>
        <v>723.63</v>
      </c>
      <c r="H15" s="169">
        <v>58</v>
      </c>
      <c r="I15" s="129"/>
      <c r="J15" s="84" t="s">
        <v>108</v>
      </c>
      <c r="K15" s="85" t="str">
        <f t="shared" si="2"/>
        <v>HARB/15A/NA9S</v>
      </c>
    </row>
    <row r="16" spans="1:11" s="85" customFormat="1" ht="24" customHeight="1" thickBot="1" x14ac:dyDescent="0.25">
      <c r="A16" s="100" t="str">
        <f t="shared" si="0"/>
        <v>HARB/15A/NA9S05</v>
      </c>
      <c r="B16" s="83" t="str">
        <f>'(11)'!B16</f>
        <v>26 Market Street Lutterworth</v>
      </c>
      <c r="C16" s="103">
        <f>'(11)'!E16</f>
        <v>0.33819444444444446</v>
      </c>
      <c r="D16" s="104">
        <f>'(11)'!F16</f>
        <v>42711</v>
      </c>
      <c r="E16" s="103">
        <v>0.48888888888888887</v>
      </c>
      <c r="F16" s="104">
        <v>42741</v>
      </c>
      <c r="G16" s="111">
        <f t="shared" ca="1" si="1"/>
        <v>723.62</v>
      </c>
      <c r="H16" s="169">
        <v>58</v>
      </c>
      <c r="I16" s="129"/>
      <c r="J16" s="84" t="s">
        <v>109</v>
      </c>
      <c r="K16" s="85" t="str">
        <f t="shared" si="2"/>
        <v>HARB/15A/NA9S</v>
      </c>
    </row>
    <row r="17" spans="1:11" s="85" customFormat="1" ht="24" customHeight="1" thickBot="1" x14ac:dyDescent="0.25">
      <c r="A17" s="100" t="str">
        <f t="shared" si="0"/>
        <v>HARB/15A/NA9S06</v>
      </c>
      <c r="B17" s="83" t="str">
        <f>'(11)'!B17</f>
        <v>Homeside main street Theddingworth</v>
      </c>
      <c r="C17" s="103">
        <f>'(11)'!E17</f>
        <v>0.41805555555555557</v>
      </c>
      <c r="D17" s="104">
        <f>'(11)'!F17</f>
        <v>42711</v>
      </c>
      <c r="E17" s="103">
        <v>0.51250000000000007</v>
      </c>
      <c r="F17" s="104">
        <v>42741</v>
      </c>
      <c r="G17" s="111">
        <f t="shared" ca="1" si="1"/>
        <v>722.27</v>
      </c>
      <c r="H17" s="169"/>
      <c r="I17" s="129"/>
      <c r="J17" s="84" t="s">
        <v>110</v>
      </c>
      <c r="K17" s="85" t="str">
        <f t="shared" si="2"/>
        <v>HARB/15A/NA9S</v>
      </c>
    </row>
    <row r="18" spans="1:11" s="85" customFormat="1" ht="24" customHeight="1" thickBot="1" x14ac:dyDescent="0.25">
      <c r="A18" s="100" t="str">
        <f t="shared" si="0"/>
        <v>HARB/15A/NA9S07</v>
      </c>
      <c r="B18" s="83" t="str">
        <f>'(11)'!B18</f>
        <v>17 Rugby road Lutterworth</v>
      </c>
      <c r="C18" s="103">
        <f>'(11)'!E18</f>
        <v>0.3444444444444445</v>
      </c>
      <c r="D18" s="104">
        <f>'(11)'!F18</f>
        <v>42711</v>
      </c>
      <c r="E18" s="103">
        <v>0.49236111111111108</v>
      </c>
      <c r="F18" s="104">
        <v>42741</v>
      </c>
      <c r="G18" s="111">
        <f t="shared" ca="1" si="1"/>
        <v>723.55</v>
      </c>
      <c r="H18" s="169">
        <v>51.6</v>
      </c>
      <c r="I18" s="129"/>
      <c r="J18" s="84" t="s">
        <v>111</v>
      </c>
      <c r="K18" s="85" t="str">
        <f t="shared" si="2"/>
        <v>HARB/15A/NA9S</v>
      </c>
    </row>
    <row r="19" spans="1:11" s="85" customFormat="1" ht="24" customHeight="1" thickBot="1" x14ac:dyDescent="0.25">
      <c r="A19" s="100" t="str">
        <f t="shared" si="0"/>
        <v>HARB/15A/NA9S08</v>
      </c>
      <c r="B19" s="83" t="str">
        <f>'(11)'!B19</f>
        <v xml:space="preserve">69 leicester road Kibworth </v>
      </c>
      <c r="C19" s="103">
        <f>'(11)'!E19</f>
        <v>0.3923611111111111</v>
      </c>
      <c r="D19" s="104">
        <f>'(11)'!F19</f>
        <v>42711</v>
      </c>
      <c r="E19" s="103">
        <v>0.4236111111111111</v>
      </c>
      <c r="F19" s="104">
        <v>42741</v>
      </c>
      <c r="G19" s="111">
        <f t="shared" ca="1" si="1"/>
        <v>720.75</v>
      </c>
      <c r="H19" s="169">
        <v>51.4</v>
      </c>
      <c r="I19" s="129"/>
      <c r="J19" s="84" t="s">
        <v>112</v>
      </c>
      <c r="K19" s="85" t="str">
        <f t="shared" si="2"/>
        <v>HARB/15A/NA9S</v>
      </c>
    </row>
    <row r="20" spans="1:11" s="85" customFormat="1" ht="24" customHeight="1" thickBot="1" x14ac:dyDescent="0.25">
      <c r="A20" s="100" t="str">
        <f t="shared" si="0"/>
        <v>HARB/15A/NA9S09</v>
      </c>
      <c r="B20" s="83" t="str">
        <f>'(11)'!B20</f>
        <v>77 leicester road</v>
      </c>
      <c r="C20" s="103">
        <f>'(11)'!E20</f>
        <v>0.32847222222222222</v>
      </c>
      <c r="D20" s="104">
        <f>'(11)'!F20</f>
        <v>42711</v>
      </c>
      <c r="E20" s="103">
        <v>0.46111111111111108</v>
      </c>
      <c r="F20" s="104">
        <v>42741</v>
      </c>
      <c r="G20" s="111">
        <f t="shared" ca="1" si="1"/>
        <v>723.18</v>
      </c>
      <c r="H20" s="119">
        <v>31</v>
      </c>
      <c r="I20" s="129"/>
      <c r="J20" s="84" t="s">
        <v>113</v>
      </c>
      <c r="K20" s="85" t="str">
        <f t="shared" si="2"/>
        <v>HARB/15A/NA9S</v>
      </c>
    </row>
    <row r="21" spans="1:11" s="85" customFormat="1" ht="24" customHeight="1" thickTop="1" thickBot="1" x14ac:dyDescent="0.25">
      <c r="A21" s="100" t="str">
        <f t="shared" si="0"/>
        <v>HARB/15A/NA9S10</v>
      </c>
      <c r="B21" s="83" t="str">
        <f>'(11)'!B21</f>
        <v>Day Nursery</v>
      </c>
      <c r="C21" s="103">
        <f>'(11)'!E21</f>
        <v>0.33124999999999999</v>
      </c>
      <c r="D21" s="104">
        <f>'(11)'!F21</f>
        <v>42711</v>
      </c>
      <c r="E21" s="103">
        <v>0.4826388888888889</v>
      </c>
      <c r="F21" s="104">
        <v>42741</v>
      </c>
      <c r="G21" s="111">
        <f t="shared" ca="1" si="1"/>
        <v>723.63</v>
      </c>
      <c r="H21" s="120">
        <v>68.900000000000006</v>
      </c>
      <c r="I21" s="129"/>
      <c r="J21" s="84" t="s">
        <v>114</v>
      </c>
      <c r="K21" s="85" t="str">
        <f t="shared" si="2"/>
        <v>HARB/15A/NA9S</v>
      </c>
    </row>
    <row r="22" spans="1:11" s="85" customFormat="1" ht="24" customHeight="1" thickBot="1" x14ac:dyDescent="0.25">
      <c r="A22" s="100" t="str">
        <f t="shared" si="0"/>
        <v>HARB/15A/NA9S11</v>
      </c>
      <c r="B22" s="83" t="str">
        <f>'(11)'!B22</f>
        <v>A6 Kibworth</v>
      </c>
      <c r="C22" s="103">
        <f>'(11)'!E22</f>
        <v>0.39861111111111108</v>
      </c>
      <c r="D22" s="104">
        <f>'(11)'!F22</f>
        <v>42711</v>
      </c>
      <c r="E22" s="103">
        <v>0.41805555555555557</v>
      </c>
      <c r="F22" s="104">
        <v>42741</v>
      </c>
      <c r="G22" s="111">
        <f t="shared" ca="1" si="1"/>
        <v>720.47</v>
      </c>
      <c r="H22" s="169">
        <v>57.9</v>
      </c>
      <c r="I22" s="129"/>
      <c r="J22" s="84" t="s">
        <v>115</v>
      </c>
      <c r="K22" s="85" t="str">
        <f t="shared" si="2"/>
        <v>HARB/15A/NA9S</v>
      </c>
    </row>
    <row r="23" spans="1:11" s="85" customFormat="1" ht="24" customHeight="1" thickBot="1" x14ac:dyDescent="0.25">
      <c r="A23" s="100" t="str">
        <f t="shared" si="0"/>
        <v>HARB/15A/NA9S12</v>
      </c>
      <c r="B23" s="83" t="str">
        <f>'(11)'!B23</f>
        <v xml:space="preserve">lamppost outside 78 leicester road kibworth </v>
      </c>
      <c r="C23" s="103">
        <f>'(11)'!E23</f>
        <v>0.39861111111111108</v>
      </c>
      <c r="D23" s="104">
        <f>'(11)'!F23</f>
        <v>42711</v>
      </c>
      <c r="E23" s="103">
        <v>0.41666666666666669</v>
      </c>
      <c r="F23" s="104">
        <v>42741</v>
      </c>
      <c r="G23" s="111">
        <f t="shared" ca="1" si="1"/>
        <v>720.43</v>
      </c>
      <c r="H23" s="169">
        <v>56.5</v>
      </c>
      <c r="I23" s="129"/>
      <c r="J23" s="84" t="s">
        <v>116</v>
      </c>
      <c r="K23" s="85" t="str">
        <f t="shared" si="2"/>
        <v>HARB/15A/NA9S</v>
      </c>
    </row>
    <row r="24" spans="1:11" s="85" customFormat="1" ht="24" customHeight="1" thickBot="1" x14ac:dyDescent="0.25">
      <c r="A24" s="100" t="str">
        <f t="shared" si="0"/>
        <v>HARB/15A/NA9S13</v>
      </c>
      <c r="B24" s="83" t="str">
        <f>'(11)'!B24</f>
        <v>24 Rugby Road Lutterworth</v>
      </c>
      <c r="C24" s="103">
        <f>'(11)'!E24</f>
        <v>0.34513888888888888</v>
      </c>
      <c r="D24" s="104">
        <f>'(11)'!F24</f>
        <v>42711</v>
      </c>
      <c r="E24" s="103">
        <v>0.49652777777777773</v>
      </c>
      <c r="F24" s="104">
        <v>42741</v>
      </c>
      <c r="G24" s="111">
        <f t="shared" ca="1" si="1"/>
        <v>723.63</v>
      </c>
      <c r="H24" s="169">
        <v>62.6</v>
      </c>
      <c r="I24" s="129"/>
      <c r="J24" s="84" t="s">
        <v>117</v>
      </c>
      <c r="K24" s="85" t="str">
        <f t="shared" si="2"/>
        <v>HARB/15A/NA9S</v>
      </c>
    </row>
    <row r="25" spans="1:11" s="85" customFormat="1" ht="24" customHeight="1" thickBot="1" x14ac:dyDescent="0.25">
      <c r="A25" s="100" t="str">
        <f t="shared" si="0"/>
        <v>HARB/15A/NA9S14</v>
      </c>
      <c r="B25" s="83" t="s">
        <v>148</v>
      </c>
      <c r="C25" s="103">
        <f>'(11)'!E25</f>
        <v>0.38819444444444445</v>
      </c>
      <c r="D25" s="104">
        <f>'(11)'!F25</f>
        <v>42711</v>
      </c>
      <c r="E25" s="103">
        <v>0.4201388888888889</v>
      </c>
      <c r="F25" s="104">
        <v>42741</v>
      </c>
      <c r="G25" s="111">
        <f t="shared" ca="1" si="1"/>
        <v>720.77</v>
      </c>
      <c r="H25" s="169">
        <v>82.3</v>
      </c>
      <c r="I25" s="129"/>
      <c r="J25" s="84" t="s">
        <v>118</v>
      </c>
      <c r="K25" s="85" t="str">
        <f t="shared" si="2"/>
        <v>HARB/15A/NA9S</v>
      </c>
    </row>
    <row r="26" spans="1:11" s="85" customFormat="1" ht="24" customHeight="1" thickBot="1" x14ac:dyDescent="0.25">
      <c r="A26" s="100" t="str">
        <f t="shared" si="0"/>
        <v>HARB/15A/NA9S15</v>
      </c>
      <c r="B26" s="83" t="str">
        <f>'(11)'!B26</f>
        <v xml:space="preserve">signpost just north of 11 Leicester road Kibworth </v>
      </c>
      <c r="C26" s="103">
        <f>'(11)'!E26</f>
        <v>0.38958333333333334</v>
      </c>
      <c r="D26" s="104">
        <f>'(11)'!F26</f>
        <v>42711</v>
      </c>
      <c r="E26" s="103">
        <v>0.42152777777777778</v>
      </c>
      <c r="F26" s="104">
        <v>42741</v>
      </c>
      <c r="G26" s="111">
        <f t="shared" ca="1" si="1"/>
        <v>720.77</v>
      </c>
      <c r="H26" s="169">
        <v>65.5</v>
      </c>
      <c r="I26" s="129"/>
      <c r="J26" s="84" t="s">
        <v>119</v>
      </c>
      <c r="K26" s="85" t="str">
        <f t="shared" si="2"/>
        <v>HARB/15A/NA9S</v>
      </c>
    </row>
    <row r="27" spans="1:11" s="85" customFormat="1" ht="24" customHeight="1" thickBot="1" x14ac:dyDescent="0.25">
      <c r="A27" s="100" t="str">
        <f t="shared" si="0"/>
        <v>HARB/15A/NA9S16</v>
      </c>
      <c r="B27" s="83" t="str">
        <f>'(11)'!B27</f>
        <v xml:space="preserve">pizza Express st marys road </v>
      </c>
      <c r="C27" s="103">
        <v>0.43402777777777773</v>
      </c>
      <c r="D27" s="104">
        <f>'(11)'!F27</f>
        <v>42711</v>
      </c>
      <c r="E27" s="103">
        <v>0.53055555555555556</v>
      </c>
      <c r="F27" s="104">
        <v>42741</v>
      </c>
      <c r="G27" s="111">
        <f t="shared" ca="1" si="1"/>
        <v>722.32</v>
      </c>
      <c r="H27" s="169">
        <v>50</v>
      </c>
      <c r="I27" s="129"/>
      <c r="J27" s="84" t="s">
        <v>120</v>
      </c>
      <c r="K27" s="85" t="str">
        <f t="shared" si="2"/>
        <v>HARB/15A/NA9S</v>
      </c>
    </row>
    <row r="28" spans="1:11" s="85" customFormat="1" ht="24" customHeight="1" thickBot="1" x14ac:dyDescent="0.25">
      <c r="A28" s="100" t="str">
        <f t="shared" si="0"/>
        <v>HARB/15A/NA9S17</v>
      </c>
      <c r="B28" s="83" t="str">
        <f>'(11)'!B28</f>
        <v>Jazz Hair</v>
      </c>
      <c r="C28" s="103">
        <v>0.35000000000000003</v>
      </c>
      <c r="D28" s="104">
        <f>'(11)'!F28</f>
        <v>42711</v>
      </c>
      <c r="E28" s="103">
        <v>0.5</v>
      </c>
      <c r="F28" s="104">
        <v>42741</v>
      </c>
      <c r="G28" s="111">
        <f t="shared" ca="1" si="1"/>
        <v>723.6</v>
      </c>
      <c r="H28" s="169">
        <v>56.6</v>
      </c>
      <c r="I28" s="129"/>
      <c r="J28" s="84" t="s">
        <v>121</v>
      </c>
      <c r="K28" s="85" t="str">
        <f t="shared" si="2"/>
        <v>HARB/15A/NA9S</v>
      </c>
    </row>
    <row r="29" spans="1:11" s="85" customFormat="1" ht="24" customHeight="1" thickBot="1" x14ac:dyDescent="0.25">
      <c r="A29" s="101" t="str">
        <f t="shared" si="0"/>
        <v>HARB/15A/NA9S18</v>
      </c>
      <c r="B29" s="102" t="str">
        <f>'(11)'!B29</f>
        <v>Spencerdene main street theddingworth</v>
      </c>
      <c r="C29" s="103">
        <f>'(11)'!E29</f>
        <v>0.4201388888888889</v>
      </c>
      <c r="D29" s="104">
        <f>'(11)'!F29</f>
        <v>42711</v>
      </c>
      <c r="E29" s="105">
        <v>0.51388888888888895</v>
      </c>
      <c r="F29" s="104">
        <v>42741</v>
      </c>
      <c r="G29" s="111">
        <f t="shared" ca="1" si="1"/>
        <v>722.25</v>
      </c>
      <c r="H29" s="119">
        <v>30.7</v>
      </c>
      <c r="I29" s="129"/>
      <c r="J29" s="84" t="s">
        <v>122</v>
      </c>
      <c r="K29" s="85" t="str">
        <f t="shared" si="2"/>
        <v>HARB/15A/NA9S</v>
      </c>
    </row>
    <row r="30" spans="1:11" s="85" customFormat="1" ht="24" customHeight="1" thickTop="1" thickBot="1" x14ac:dyDescent="0.25">
      <c r="A30" s="101" t="str">
        <f>TEXT(K30&amp;(J30-18),0)</f>
        <v>HARB/15A/NB1S1</v>
      </c>
      <c r="B30" s="102" t="str">
        <f>'(11)'!B30</f>
        <v>Alma House, Watling Street Claybrooke Parva Leicestershire LE17 5BE</v>
      </c>
      <c r="C30" s="103">
        <f>'(11)'!E30</f>
        <v>0.35833333333333334</v>
      </c>
      <c r="D30" s="104">
        <f>'(11)'!F30</f>
        <v>42711</v>
      </c>
      <c r="E30" s="105">
        <v>0.4513888888888889</v>
      </c>
      <c r="F30" s="104">
        <v>42741</v>
      </c>
      <c r="G30" s="111">
        <f ca="1">IF(ISBLANK(E30),ROUND(((NOW())-($C30+$D30))*24,2),ROUND((($E30+F30)-($C30+$D30))*24,2))</f>
        <v>722.23</v>
      </c>
      <c r="H30" s="120">
        <v>48.1</v>
      </c>
      <c r="I30" s="129"/>
      <c r="J30" s="84" t="s">
        <v>141</v>
      </c>
      <c r="K30" s="85" t="str">
        <f>TEXT("HARB/15A/NB"&amp;($C$7-8)&amp;"S",0)</f>
        <v>HARB/15A/NB1S</v>
      </c>
    </row>
    <row r="31" spans="1:11" s="85" customFormat="1" ht="24" customHeight="1" thickBot="1" x14ac:dyDescent="0.25">
      <c r="A31" s="101" t="str">
        <f>TEXT(K31&amp;(J31-18),0)</f>
        <v>HARB/15A/NB1S2</v>
      </c>
      <c r="B31" s="102" t="str">
        <f>'(11)'!B31</f>
        <v>sign post outside White House Farm Watling street</v>
      </c>
      <c r="C31" s="103">
        <f>'(11)'!E31</f>
        <v>0.3611111111111111</v>
      </c>
      <c r="D31" s="104">
        <f>'(11)'!F31</f>
        <v>42711</v>
      </c>
      <c r="E31" s="105">
        <v>0.45416666666666666</v>
      </c>
      <c r="F31" s="104">
        <v>42741</v>
      </c>
      <c r="G31" s="111">
        <f ca="1">IF(ISBLANK(E31),ROUND(((NOW())-($C31+$D31))*24,2),ROUND((($E31+F31)-($C31+$D31))*24,2))</f>
        <v>722.23</v>
      </c>
      <c r="H31" s="169">
        <v>46.8</v>
      </c>
      <c r="I31" s="129"/>
      <c r="J31" s="84" t="s">
        <v>142</v>
      </c>
      <c r="K31" s="85" t="str">
        <f>TEXT("HARB/15A/NB"&amp;($C$7-8)&amp;"S",0)</f>
        <v>HARB/15A/NB1S</v>
      </c>
    </row>
    <row r="32" spans="1:11" s="85" customFormat="1" ht="24" customHeight="1" x14ac:dyDescent="0.2">
      <c r="A32" s="113"/>
      <c r="B32" s="113"/>
      <c r="C32" s="114"/>
      <c r="D32" s="112"/>
      <c r="E32" s="114"/>
      <c r="F32" s="112"/>
      <c r="G32" s="115"/>
      <c r="H32" s="116"/>
      <c r="I32" s="116"/>
      <c r="J32" s="84"/>
    </row>
    <row r="33" spans="1:9" s="85" customFormat="1" ht="165" customHeight="1" x14ac:dyDescent="0.2">
      <c r="A33" s="91"/>
      <c r="B33" s="91"/>
      <c r="C33" s="91"/>
      <c r="D33" s="91"/>
      <c r="E33" s="91"/>
      <c r="F33" s="91"/>
      <c r="G33" s="91"/>
      <c r="H33" s="86"/>
      <c r="I33" s="86"/>
    </row>
    <row r="34" spans="1:9" s="85" customFormat="1" ht="15" customHeight="1" x14ac:dyDescent="0.2">
      <c r="A34" s="91"/>
      <c r="B34" s="91"/>
      <c r="C34" s="91"/>
      <c r="D34" s="91"/>
      <c r="E34" s="91"/>
      <c r="F34" s="91"/>
      <c r="G34" s="91"/>
      <c r="H34" s="86"/>
      <c r="I34" s="86"/>
    </row>
    <row r="35" spans="1:9" s="85" customFormat="1" ht="15" customHeight="1" x14ac:dyDescent="0.2">
      <c r="A35" s="91"/>
      <c r="B35" s="179" t="str">
        <f>'(11)'!B34</f>
        <v>Diffusion Tube Laboratory
Environmental Scientifics Group Ltd
12 Moorbrook
Southmead Industrial Park
Didcot
Oxon
OX11 7HP</v>
      </c>
      <c r="C35" s="179"/>
      <c r="D35" s="179"/>
      <c r="E35" s="179"/>
      <c r="F35" s="91"/>
      <c r="G35" s="91"/>
      <c r="H35" s="86"/>
      <c r="I35" s="86"/>
    </row>
    <row r="36" spans="1:9" s="85" customFormat="1" ht="76.5" customHeight="1" x14ac:dyDescent="0.2">
      <c r="A36" s="106"/>
      <c r="B36" s="179"/>
      <c r="C36" s="179"/>
      <c r="D36" s="179"/>
      <c r="E36" s="179"/>
      <c r="F36" s="106"/>
      <c r="G36" s="106"/>
      <c r="H36" s="86"/>
      <c r="I36" s="86"/>
    </row>
    <row r="37" spans="1:9" s="85" customFormat="1" ht="15" customHeight="1" x14ac:dyDescent="0.2">
      <c r="A37" s="90"/>
      <c r="B37" s="179"/>
      <c r="C37" s="179"/>
      <c r="D37" s="179"/>
      <c r="E37" s="179"/>
      <c r="F37" s="89"/>
      <c r="G37" s="89"/>
      <c r="H37" s="86"/>
      <c r="I37" s="86"/>
    </row>
    <row r="38" spans="1:9" s="85" customFormat="1" ht="15" customHeight="1" x14ac:dyDescent="0.2">
      <c r="A38" s="108"/>
      <c r="B38" s="179"/>
      <c r="C38" s="179"/>
      <c r="D38" s="179"/>
      <c r="E38" s="179"/>
      <c r="F38" s="89"/>
      <c r="G38" s="89"/>
      <c r="H38" s="86"/>
      <c r="I38" s="86"/>
    </row>
    <row r="39" spans="1:9" s="85" customFormat="1" ht="15" customHeight="1" x14ac:dyDescent="0.2">
      <c r="A39" s="110"/>
      <c r="B39" s="179"/>
      <c r="C39" s="179"/>
      <c r="D39" s="179"/>
      <c r="E39" s="179"/>
      <c r="F39" s="110"/>
      <c r="G39" s="110"/>
      <c r="H39" s="86"/>
      <c r="I39" s="86"/>
    </row>
    <row r="40" spans="1:9" s="85" customFormat="1" ht="15" customHeight="1" x14ac:dyDescent="0.2">
      <c r="A40" s="110"/>
      <c r="B40" s="179"/>
      <c r="C40" s="179"/>
      <c r="D40" s="179"/>
      <c r="E40" s="179"/>
      <c r="F40" s="110"/>
      <c r="G40" s="110"/>
      <c r="H40" s="86"/>
      <c r="I40" s="86"/>
    </row>
    <row r="41" spans="1:9" s="87" customFormat="1" ht="30.75" customHeight="1" x14ac:dyDescent="0.2">
      <c r="A41" s="88"/>
      <c r="B41" s="179"/>
      <c r="C41" s="179"/>
      <c r="D41" s="179"/>
      <c r="E41" s="179"/>
      <c r="F41" s="88"/>
      <c r="G41" s="88"/>
      <c r="H41" s="86"/>
      <c r="I41" s="86"/>
    </row>
    <row r="42" spans="1:9" s="87" customFormat="1" ht="30.75" customHeight="1" x14ac:dyDescent="0.2">
      <c r="A42" s="88"/>
      <c r="B42" s="179"/>
      <c r="C42" s="179"/>
      <c r="D42" s="179"/>
      <c r="E42" s="179"/>
      <c r="F42" s="88"/>
      <c r="G42" s="88"/>
      <c r="H42" s="86"/>
      <c r="I42" s="86"/>
    </row>
    <row r="43" spans="1:9" s="88" customFormat="1" ht="30.75" customHeight="1" x14ac:dyDescent="0.2">
      <c r="B43" s="179"/>
      <c r="C43" s="179"/>
      <c r="D43" s="179"/>
      <c r="E43" s="179"/>
      <c r="H43" s="80"/>
      <c r="I43" s="80"/>
    </row>
    <row r="44" spans="1:9" s="88" customFormat="1" ht="30.75" customHeight="1" x14ac:dyDescent="0.2">
      <c r="H44" s="80"/>
      <c r="I44" s="80"/>
    </row>
    <row r="45" spans="1:9" ht="23.25" customHeight="1" x14ac:dyDescent="0.2">
      <c r="A45" s="88"/>
      <c r="B45" s="88"/>
      <c r="C45" s="88"/>
      <c r="D45" s="88"/>
      <c r="E45" s="88"/>
      <c r="F45" s="88"/>
      <c r="G45" s="88"/>
    </row>
    <row r="46" spans="1:9" ht="23.25" x14ac:dyDescent="0.2">
      <c r="A46" s="88"/>
      <c r="B46" s="88"/>
      <c r="C46" s="88"/>
      <c r="D46" s="88"/>
      <c r="E46" s="88"/>
      <c r="F46" s="88"/>
      <c r="G46" s="88"/>
    </row>
    <row r="47" spans="1:9" hidden="1" x14ac:dyDescent="0.2">
      <c r="A47" s="85"/>
      <c r="B47" s="85"/>
      <c r="C47" s="85"/>
      <c r="D47" s="85"/>
      <c r="E47" s="85"/>
      <c r="F47" s="85"/>
      <c r="G47" s="85"/>
    </row>
    <row r="48" spans="1:9" hidden="1" x14ac:dyDescent="0.2">
      <c r="A48" s="85"/>
      <c r="B48" s="85"/>
      <c r="C48" s="85"/>
      <c r="D48" s="85"/>
      <c r="E48" s="85"/>
      <c r="F48" s="85"/>
      <c r="G48" s="85"/>
    </row>
    <row r="49" spans="1:9" hidden="1" x14ac:dyDescent="0.2">
      <c r="A49" s="85"/>
      <c r="B49" s="85"/>
      <c r="C49" s="85"/>
      <c r="D49" s="85"/>
      <c r="E49" s="85"/>
      <c r="F49" s="85"/>
      <c r="G49" s="85"/>
    </row>
    <row r="50" spans="1:9" hidden="1" x14ac:dyDescent="0.2">
      <c r="A50" s="85"/>
      <c r="B50" s="85"/>
      <c r="C50" s="85"/>
      <c r="D50" s="85"/>
      <c r="E50" s="85"/>
      <c r="F50" s="85"/>
      <c r="G50" s="85"/>
    </row>
    <row r="51" spans="1:9" hidden="1" x14ac:dyDescent="0.2">
      <c r="A51" s="85"/>
      <c r="B51" s="85"/>
      <c r="C51" s="85"/>
      <c r="D51" s="85"/>
      <c r="E51" s="85"/>
      <c r="F51" s="85"/>
      <c r="G51" s="85"/>
    </row>
    <row r="52" spans="1:9" hidden="1" x14ac:dyDescent="0.2">
      <c r="H52" s="81"/>
      <c r="I52" s="81"/>
    </row>
    <row r="53" spans="1:9" hidden="1" x14ac:dyDescent="0.2">
      <c r="H53" s="81"/>
      <c r="I53" s="81"/>
    </row>
    <row r="54" spans="1:9" hidden="1" x14ac:dyDescent="0.2">
      <c r="H54" s="81"/>
      <c r="I54" s="81"/>
    </row>
    <row r="55" spans="1:9" hidden="1" x14ac:dyDescent="0.2">
      <c r="H55" s="81"/>
      <c r="I55" s="81"/>
    </row>
    <row r="56" spans="1:9" hidden="1" x14ac:dyDescent="0.2">
      <c r="H56" s="81"/>
      <c r="I56" s="81"/>
    </row>
    <row r="57" spans="1:9" hidden="1" x14ac:dyDescent="0.2">
      <c r="H57" s="81"/>
      <c r="I57" s="81"/>
    </row>
    <row r="58" spans="1:9" hidden="1" x14ac:dyDescent="0.2">
      <c r="H58" s="81"/>
      <c r="I58" s="81"/>
    </row>
    <row r="59" spans="1:9" hidden="1" x14ac:dyDescent="0.2">
      <c r="H59" s="81"/>
      <c r="I59" s="81"/>
    </row>
    <row r="60" spans="1:9" hidden="1" x14ac:dyDescent="0.2">
      <c r="H60" s="81"/>
      <c r="I60" s="81"/>
    </row>
    <row r="61" spans="1:9" hidden="1" x14ac:dyDescent="0.2">
      <c r="H61" s="81"/>
      <c r="I61" s="81"/>
    </row>
    <row r="62" spans="1:9" hidden="1" x14ac:dyDescent="0.2">
      <c r="H62" s="81"/>
      <c r="I62" s="81"/>
    </row>
    <row r="63" spans="1:9" hidden="1" x14ac:dyDescent="0.2">
      <c r="H63" s="81"/>
      <c r="I63" s="81"/>
    </row>
    <row r="64" spans="1:9" hidden="1" x14ac:dyDescent="0.2">
      <c r="H64" s="81"/>
      <c r="I64" s="81"/>
    </row>
    <row r="65" spans="8:9" hidden="1" x14ac:dyDescent="0.2">
      <c r="H65" s="81"/>
      <c r="I65" s="81"/>
    </row>
    <row r="66" spans="8:9" hidden="1" x14ac:dyDescent="0.2">
      <c r="H66" s="81"/>
      <c r="I66" s="81"/>
    </row>
    <row r="67" spans="8:9" hidden="1" x14ac:dyDescent="0.2">
      <c r="H67" s="81"/>
      <c r="I67" s="81"/>
    </row>
    <row r="68" spans="8:9" hidden="1" x14ac:dyDescent="0.2">
      <c r="H68" s="81"/>
      <c r="I68" s="81"/>
    </row>
    <row r="69" spans="8:9" hidden="1" x14ac:dyDescent="0.2">
      <c r="H69" s="81"/>
      <c r="I69" s="81"/>
    </row>
    <row r="70" spans="8:9" hidden="1" x14ac:dyDescent="0.2">
      <c r="H70" s="81"/>
      <c r="I70" s="81"/>
    </row>
    <row r="71" spans="8:9" hidden="1" x14ac:dyDescent="0.2">
      <c r="H71" s="81"/>
      <c r="I71" s="81"/>
    </row>
    <row r="72" spans="8:9" hidden="1" x14ac:dyDescent="0.2">
      <c r="H72" s="81"/>
      <c r="I72" s="81"/>
    </row>
    <row r="73" spans="8:9" hidden="1" x14ac:dyDescent="0.2">
      <c r="H73" s="81"/>
      <c r="I73" s="81"/>
    </row>
    <row r="74" spans="8:9" hidden="1" x14ac:dyDescent="0.2">
      <c r="H74" s="81"/>
      <c r="I74" s="81"/>
    </row>
    <row r="75" spans="8:9" ht="15" customHeight="1" x14ac:dyDescent="0.2">
      <c r="H75" s="81"/>
      <c r="I75" s="81"/>
    </row>
  </sheetData>
  <mergeCells count="24">
    <mergeCell ref="B35:E43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  <mergeCell ref="H9:H10"/>
    <mergeCell ref="C10:D10"/>
    <mergeCell ref="E10:F10"/>
    <mergeCell ref="E7:F7"/>
    <mergeCell ref="A9:A11"/>
    <mergeCell ref="B9:B11"/>
    <mergeCell ref="C9:F9"/>
    <mergeCell ref="G9:G11"/>
  </mergeCells>
  <phoneticPr fontId="0" type="noConversion"/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Q36"/>
  <sheetViews>
    <sheetView tabSelected="1" zoomScaleNormal="100" workbookViewId="0">
      <pane xSplit="2" ySplit="4" topLeftCell="C11" activePane="bottomRight" state="frozen"/>
      <selection pane="topRight" activeCell="C1" sqref="C1"/>
      <selection pane="bottomLeft" activeCell="A5" sqref="A5"/>
      <selection pane="bottomRight" activeCell="F27" sqref="F27"/>
    </sheetView>
  </sheetViews>
  <sheetFormatPr defaultColWidth="7.7109375" defaultRowHeight="0" customHeight="1" zeroHeight="1" x14ac:dyDescent="0.2"/>
  <cols>
    <col min="1" max="1" width="5" style="1" customWidth="1"/>
    <col min="2" max="2" width="40.7109375" style="1" customWidth="1"/>
    <col min="3" max="3" width="17.85546875" style="1" customWidth="1"/>
    <col min="4" max="4" width="16.140625" style="1" bestFit="1" customWidth="1"/>
    <col min="5" max="6" width="8" style="1" customWidth="1"/>
    <col min="7" max="7" width="4.5703125" style="1" customWidth="1"/>
    <col min="8" max="8" width="5.7109375" style="1" customWidth="1"/>
    <col min="9" max="9" width="3.42578125" style="1" customWidth="1"/>
    <col min="10" max="10" width="8.140625" style="1" customWidth="1"/>
    <col min="11" max="11" width="7" style="1" customWidth="1"/>
    <col min="12" max="12" width="5.42578125" style="1" customWidth="1"/>
    <col min="13" max="24" width="5.42578125" style="2" customWidth="1"/>
    <col min="25" max="25" width="5.85546875" style="1" customWidth="1"/>
    <col min="26" max="26" width="7.5703125" style="1" customWidth="1"/>
    <col min="27" max="27" width="7.42578125" style="1" customWidth="1"/>
    <col min="28" max="28" width="3.7109375" style="1" customWidth="1"/>
    <col min="29" max="29" width="3.140625" style="1" customWidth="1"/>
    <col min="30" max="30" width="6.7109375" style="1" customWidth="1"/>
    <col min="31" max="31" width="8.140625" style="54" customWidth="1"/>
    <col min="32" max="32" width="7.28515625" style="54" customWidth="1"/>
    <col min="33" max="38" width="8" style="1" customWidth="1"/>
    <col min="39" max="40" width="7.85546875" style="17" customWidth="1"/>
    <col min="41" max="41" width="8" style="17" customWidth="1"/>
    <col min="42" max="42" width="9.5703125" style="17" customWidth="1"/>
    <col min="43" max="43" width="11.85546875" style="17" customWidth="1"/>
    <col min="44" max="16384" width="7.7109375" style="17"/>
  </cols>
  <sheetData>
    <row r="1" spans="1:43" ht="35.25" customHeight="1" x14ac:dyDescent="0.2">
      <c r="A1" s="215" t="s">
        <v>97</v>
      </c>
      <c r="B1" s="207" t="s">
        <v>8</v>
      </c>
      <c r="C1" s="233" t="s">
        <v>151</v>
      </c>
      <c r="D1" s="227" t="s">
        <v>46</v>
      </c>
      <c r="E1" s="217" t="s">
        <v>10</v>
      </c>
      <c r="F1" s="218"/>
      <c r="G1" s="225" t="s">
        <v>9</v>
      </c>
      <c r="H1" s="221" t="s">
        <v>42</v>
      </c>
      <c r="I1" s="223" t="s">
        <v>20</v>
      </c>
      <c r="J1" s="223" t="s">
        <v>45</v>
      </c>
      <c r="K1" s="223" t="s">
        <v>43</v>
      </c>
      <c r="L1" s="256" t="s">
        <v>44</v>
      </c>
      <c r="M1" s="209" t="s">
        <v>74</v>
      </c>
      <c r="N1" s="210"/>
      <c r="O1" s="210"/>
      <c r="P1" s="210"/>
      <c r="Q1" s="210"/>
      <c r="R1" s="210"/>
      <c r="S1" s="210"/>
      <c r="T1" s="210"/>
      <c r="U1" s="210"/>
      <c r="V1" s="210"/>
      <c r="W1" s="210"/>
      <c r="X1" s="211"/>
      <c r="Y1" s="217" t="s">
        <v>19</v>
      </c>
      <c r="Z1" s="218"/>
      <c r="AA1" s="209" t="s">
        <v>23</v>
      </c>
      <c r="AB1" s="210"/>
      <c r="AC1" s="211"/>
      <c r="AD1" s="258" t="s">
        <v>25</v>
      </c>
      <c r="AE1" s="253" t="s">
        <v>57</v>
      </c>
      <c r="AF1" s="263" t="s">
        <v>50</v>
      </c>
      <c r="AG1" s="239" t="s">
        <v>67</v>
      </c>
      <c r="AH1" s="240"/>
      <c r="AI1" s="240"/>
      <c r="AJ1" s="240"/>
      <c r="AK1" s="240"/>
      <c r="AL1" s="241"/>
      <c r="AM1" s="236" t="s">
        <v>63</v>
      </c>
      <c r="AN1" s="237"/>
      <c r="AO1" s="237"/>
      <c r="AP1" s="237"/>
      <c r="AQ1" s="238"/>
    </row>
    <row r="2" spans="1:43" ht="17.25" customHeight="1" thickBot="1" x14ac:dyDescent="0.25">
      <c r="A2" s="215"/>
      <c r="B2" s="207"/>
      <c r="C2" s="233"/>
      <c r="D2" s="227"/>
      <c r="E2" s="217"/>
      <c r="F2" s="218"/>
      <c r="G2" s="225"/>
      <c r="H2" s="221"/>
      <c r="I2" s="223"/>
      <c r="J2" s="223"/>
      <c r="K2" s="223"/>
      <c r="L2" s="256"/>
      <c r="M2" s="145" t="s">
        <v>158</v>
      </c>
      <c r="N2" s="145" t="s">
        <v>159</v>
      </c>
      <c r="O2" s="145" t="s">
        <v>160</v>
      </c>
      <c r="P2" s="145" t="s">
        <v>161</v>
      </c>
      <c r="Q2" s="145" t="s">
        <v>162</v>
      </c>
      <c r="R2" s="145" t="s">
        <v>163</v>
      </c>
      <c r="S2" s="145" t="s">
        <v>164</v>
      </c>
      <c r="T2" s="145" t="s">
        <v>165</v>
      </c>
      <c r="U2" s="145" t="s">
        <v>166</v>
      </c>
      <c r="V2" s="145" t="s">
        <v>167</v>
      </c>
      <c r="W2" s="145" t="s">
        <v>168</v>
      </c>
      <c r="X2" s="145" t="s">
        <v>169</v>
      </c>
      <c r="Y2" s="219">
        <v>0.77</v>
      </c>
      <c r="Z2" s="220"/>
      <c r="AA2" s="212">
        <v>0.8</v>
      </c>
      <c r="AB2" s="213"/>
      <c r="AC2" s="214"/>
      <c r="AD2" s="225"/>
      <c r="AE2" s="254"/>
      <c r="AF2" s="263"/>
      <c r="AG2" s="242"/>
      <c r="AH2" s="243"/>
      <c r="AI2" s="243"/>
      <c r="AJ2" s="243"/>
      <c r="AK2" s="243"/>
      <c r="AL2" s="244"/>
      <c r="AM2" s="217" t="s">
        <v>47</v>
      </c>
      <c r="AN2" s="245"/>
      <c r="AO2" s="218"/>
      <c r="AP2" s="249" t="s">
        <v>64</v>
      </c>
      <c r="AQ2" s="251" t="s">
        <v>65</v>
      </c>
    </row>
    <row r="3" spans="1:43" ht="24" customHeight="1" thickBot="1" x14ac:dyDescent="0.25">
      <c r="A3" s="215"/>
      <c r="B3" s="207"/>
      <c r="C3" s="233"/>
      <c r="D3" s="227"/>
      <c r="E3" s="229"/>
      <c r="F3" s="230"/>
      <c r="G3" s="225"/>
      <c r="H3" s="221"/>
      <c r="I3" s="223"/>
      <c r="J3" s="223"/>
      <c r="K3" s="223"/>
      <c r="L3" s="256"/>
      <c r="M3" s="246" t="s">
        <v>135</v>
      </c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8"/>
      <c r="Y3" s="259" t="s">
        <v>49</v>
      </c>
      <c r="Z3" s="231" t="s">
        <v>62</v>
      </c>
      <c r="AA3" s="258" t="s">
        <v>24</v>
      </c>
      <c r="AB3" s="258" t="s">
        <v>55</v>
      </c>
      <c r="AC3" s="258" t="s">
        <v>60</v>
      </c>
      <c r="AD3" s="225"/>
      <c r="AE3" s="254"/>
      <c r="AF3" s="263"/>
      <c r="AG3" s="219" t="s">
        <v>66</v>
      </c>
      <c r="AH3" s="220"/>
      <c r="AI3" s="219" t="s">
        <v>58</v>
      </c>
      <c r="AJ3" s="220"/>
      <c r="AK3" s="219" t="s">
        <v>61</v>
      </c>
      <c r="AL3" s="220"/>
      <c r="AM3" s="246"/>
      <c r="AN3" s="247"/>
      <c r="AO3" s="248"/>
      <c r="AP3" s="249"/>
      <c r="AQ3" s="251"/>
    </row>
    <row r="4" spans="1:43" ht="78.75" customHeight="1" thickBot="1" x14ac:dyDescent="0.25">
      <c r="A4" s="216"/>
      <c r="B4" s="208"/>
      <c r="C4" s="234"/>
      <c r="D4" s="228"/>
      <c r="E4" s="5" t="s">
        <v>38</v>
      </c>
      <c r="F4" s="3" t="s">
        <v>21</v>
      </c>
      <c r="G4" s="226"/>
      <c r="H4" s="222"/>
      <c r="I4" s="224"/>
      <c r="J4" s="224"/>
      <c r="K4" s="224"/>
      <c r="L4" s="257"/>
      <c r="M4" s="57" t="s">
        <v>26</v>
      </c>
      <c r="N4" s="44" t="s">
        <v>27</v>
      </c>
      <c r="O4" s="45" t="s">
        <v>28</v>
      </c>
      <c r="P4" s="43" t="s">
        <v>29</v>
      </c>
      <c r="Q4" s="44" t="s">
        <v>30</v>
      </c>
      <c r="R4" s="44" t="s">
        <v>31</v>
      </c>
      <c r="S4" s="44" t="s">
        <v>32</v>
      </c>
      <c r="T4" s="44" t="s">
        <v>33</v>
      </c>
      <c r="U4" s="44" t="s">
        <v>34</v>
      </c>
      <c r="V4" s="44" t="s">
        <v>35</v>
      </c>
      <c r="W4" s="44" t="s">
        <v>36</v>
      </c>
      <c r="X4" s="46" t="s">
        <v>37</v>
      </c>
      <c r="Y4" s="260"/>
      <c r="Z4" s="232"/>
      <c r="AA4" s="226"/>
      <c r="AB4" s="226"/>
      <c r="AC4" s="226"/>
      <c r="AD4" s="226"/>
      <c r="AE4" s="255"/>
      <c r="AF4" s="264"/>
      <c r="AG4" s="35" t="s">
        <v>178</v>
      </c>
      <c r="AH4" s="36" t="s">
        <v>180</v>
      </c>
      <c r="AI4" s="35" t="s">
        <v>179</v>
      </c>
      <c r="AJ4" s="36" t="s">
        <v>180</v>
      </c>
      <c r="AK4" s="35" t="s">
        <v>100</v>
      </c>
      <c r="AL4" s="36" t="s">
        <v>101</v>
      </c>
      <c r="AM4" s="23" t="s">
        <v>38</v>
      </c>
      <c r="AN4" s="24" t="s">
        <v>21</v>
      </c>
      <c r="AO4" s="55" t="s">
        <v>48</v>
      </c>
      <c r="AP4" s="250"/>
      <c r="AQ4" s="252"/>
    </row>
    <row r="5" spans="1:43" s="178" customFormat="1" ht="15.75" customHeight="1" x14ac:dyDescent="0.2">
      <c r="A5" s="285" t="s">
        <v>82</v>
      </c>
      <c r="B5" s="285" t="str">
        <f t="shared" ref="B5:B24" ca="1" si="0">INDIRECT("'(01)'!B"&amp;(G5+11))</f>
        <v>Lut. Service Shop</v>
      </c>
      <c r="C5" s="286" t="s">
        <v>152</v>
      </c>
      <c r="D5" s="286" t="s">
        <v>41</v>
      </c>
      <c r="E5" s="287">
        <v>454475</v>
      </c>
      <c r="F5" s="288">
        <v>284560</v>
      </c>
      <c r="G5" s="285">
        <v>2</v>
      </c>
      <c r="H5" s="289" t="s">
        <v>56</v>
      </c>
      <c r="I5" s="290" t="s">
        <v>21</v>
      </c>
      <c r="J5" s="290">
        <v>0</v>
      </c>
      <c r="K5" s="290">
        <v>4.2</v>
      </c>
      <c r="L5" s="268" t="s">
        <v>21</v>
      </c>
      <c r="M5" s="269">
        <f ca="1">IF(ISNUMBER(INDIRECT("'"&amp;M$2&amp;"'!H"&amp;($G5+11)))=TRUE,INDIRECT("'"&amp;M$2&amp;"'!H"&amp;($G5+11)),"")</f>
        <v>65.099999999999994</v>
      </c>
      <c r="N5" s="269">
        <f t="shared" ref="N5:X5" ca="1" si="1">IF(ISNUMBER(INDIRECT("'"&amp;N$2&amp;"'!H"&amp;($G5+11)))=TRUE,INDIRECT("'"&amp;N$2&amp;"'!H"&amp;($G5+11)),"")</f>
        <v>28.9</v>
      </c>
      <c r="O5" s="269">
        <f t="shared" ca="1" si="1"/>
        <v>60.9</v>
      </c>
      <c r="P5" s="269">
        <f t="shared" ca="1" si="1"/>
        <v>26.4</v>
      </c>
      <c r="Q5" s="269">
        <f t="shared" ca="1" si="1"/>
        <v>49.8</v>
      </c>
      <c r="R5" s="269">
        <f t="shared" ca="1" si="1"/>
        <v>58.7</v>
      </c>
      <c r="S5" s="269">
        <f t="shared" ca="1" si="1"/>
        <v>55.4</v>
      </c>
      <c r="T5" s="269">
        <f t="shared" ca="1" si="1"/>
        <v>53.4</v>
      </c>
      <c r="U5" s="269">
        <f t="shared" ca="1" si="1"/>
        <v>59.3</v>
      </c>
      <c r="V5" s="269">
        <f t="shared" ca="1" si="1"/>
        <v>54.3</v>
      </c>
      <c r="W5" s="269">
        <f t="shared" ca="1" si="1"/>
        <v>79.2</v>
      </c>
      <c r="X5" s="269">
        <f t="shared" ca="1" si="1"/>
        <v>67.3</v>
      </c>
      <c r="Y5" s="291">
        <f ca="1">AVERAGE(M5:X5)</f>
        <v>54.891666666666659</v>
      </c>
      <c r="Z5" s="291">
        <f t="shared" ref="Z5:Z24" ca="1" si="2">Y5*$Y$2</f>
        <v>42.26658333333333</v>
      </c>
      <c r="AA5" s="291">
        <f ca="1">STDEV(M5:X5)</f>
        <v>14.878933144387478</v>
      </c>
      <c r="AB5" s="292">
        <v>12</v>
      </c>
      <c r="AC5" s="293">
        <f ca="1">COUNT(M5:X5)</f>
        <v>12</v>
      </c>
      <c r="AD5" s="294">
        <f t="shared" ref="AD5:AD17" ca="1" si="3">CONFIDENCE(1-$AA$2, AA5, AC5)</f>
        <v>5.5044921261828952</v>
      </c>
      <c r="AE5" s="295">
        <f ca="1">AC5/AB5</f>
        <v>1</v>
      </c>
      <c r="AF5" s="296">
        <f ca="1">AC5/12</f>
        <v>1</v>
      </c>
      <c r="AG5" s="297">
        <f ca="1">IF($AF5&gt;0.749,AVERAGE(M5:T5),"")</f>
        <v>49.824999999999996</v>
      </c>
      <c r="AH5" s="298">
        <f ca="1">IF($AF5&gt;0.749,AVERAGE(U5:X5),"")</f>
        <v>65.025000000000006</v>
      </c>
      <c r="AI5" s="299">
        <f t="shared" ref="AI5:AJ11" ca="1" si="4">IF($AF5&gt;0.745,$Y5/AG5,"")</f>
        <v>1.1016892456932597</v>
      </c>
      <c r="AJ5" s="298">
        <f t="shared" ca="1" si="4"/>
        <v>0.84416250160194772</v>
      </c>
      <c r="AK5" s="299"/>
      <c r="AL5" s="298"/>
      <c r="AM5" s="300">
        <f>IF((ROUND(E5,3-1-INT(LOG10(ABS(E5))))-ROUND(E5,4-1-INT(LOG10(ABS(E5)))))&gt;500,ROUNDUP(E5,3-1-INT(LOG10(ABS(E5))))-500,ROUNDDOWN(E5,3-1-INT(LOG10(ABS(E5))))-500)</f>
        <v>453500</v>
      </c>
      <c r="AN5" s="301">
        <f>IF((ROUND(F5,4-1-INT(LOG10(ABS(F5))))-ROUND(F5,3-1-INT(LOG10(ABS(F5)))))&lt;500,ROUND(F5,3-1-INT(LOG10(ABS(F5))))-500,ROUNDDOWN(F5,3-1-INT(LOG10(ABS(F5))))-500)</f>
        <v>284500</v>
      </c>
      <c r="AO5" s="302">
        <f>SUMPRODUCT(--('background 118-no2-2010'!$B$6:$B$950=AM5),--('background 118-no2-2010'!$C$6:$C$950=AN5),('background 118-no2-2010'!$F$6:$F$950))</f>
        <v>13.18355</v>
      </c>
      <c r="AP5" s="291" t="str">
        <f>IF(ISNUMBER(J5)=TRUE,IF(J5&gt;0,((Z5-AO5)/(-0.5476*LN(K5)+2.7171))*(-0.5476*LN(K5+J5)+2.7171)+AO5,""),D5)</f>
        <v/>
      </c>
      <c r="AQ5" s="303"/>
    </row>
    <row r="6" spans="1:43" ht="15.75" customHeight="1" x14ac:dyDescent="0.2">
      <c r="A6" s="4" t="s">
        <v>83</v>
      </c>
      <c r="B6" s="4" t="str">
        <f t="shared" ca="1" si="0"/>
        <v>Day Nursery</v>
      </c>
      <c r="C6" s="14" t="s">
        <v>152</v>
      </c>
      <c r="D6" s="14" t="s">
        <v>41</v>
      </c>
      <c r="E6" s="6">
        <v>454539</v>
      </c>
      <c r="F6" s="7">
        <v>284932</v>
      </c>
      <c r="G6" s="4">
        <v>10</v>
      </c>
      <c r="H6" s="19" t="s">
        <v>56</v>
      </c>
      <c r="I6" s="15" t="s">
        <v>22</v>
      </c>
      <c r="J6" s="15">
        <v>9</v>
      </c>
      <c r="K6" s="15">
        <v>1.3</v>
      </c>
      <c r="L6" s="42" t="s">
        <v>22</v>
      </c>
      <c r="M6" s="170">
        <f t="shared" ref="M6:X27" ca="1" si="5">IF(ISNUMBER(INDIRECT("'"&amp;M$2&amp;"'!H"&amp;($G6+11)))=TRUE,INDIRECT("'"&amp;M$2&amp;"'!H"&amp;($G6+11)),"")</f>
        <v>69.8</v>
      </c>
      <c r="N6" s="170">
        <f t="shared" ca="1" si="5"/>
        <v>26.7</v>
      </c>
      <c r="O6" s="170">
        <f t="shared" ca="1" si="5"/>
        <v>50.8</v>
      </c>
      <c r="P6" s="170">
        <f t="shared" ca="1" si="5"/>
        <v>24.1</v>
      </c>
      <c r="Q6" s="170">
        <f t="shared" ca="1" si="5"/>
        <v>44.1</v>
      </c>
      <c r="R6" s="170">
        <f t="shared" ca="1" si="5"/>
        <v>38.1</v>
      </c>
      <c r="S6" s="170">
        <f t="shared" ca="1" si="5"/>
        <v>36.6</v>
      </c>
      <c r="T6" s="170">
        <f t="shared" ca="1" si="5"/>
        <v>43.6</v>
      </c>
      <c r="U6" s="170">
        <f t="shared" ca="1" si="5"/>
        <v>49.6</v>
      </c>
      <c r="V6" s="170">
        <f t="shared" ca="1" si="5"/>
        <v>44.1</v>
      </c>
      <c r="W6" s="170">
        <f t="shared" ca="1" si="5"/>
        <v>82.3</v>
      </c>
      <c r="X6" s="171">
        <f t="shared" ca="1" si="5"/>
        <v>68.900000000000006</v>
      </c>
      <c r="Y6" s="8">
        <f t="shared" ref="Y6:Y12" ca="1" si="6">AVERAGE(M6:X6)</f>
        <v>48.225000000000001</v>
      </c>
      <c r="Z6" s="9">
        <f t="shared" ca="1" si="2"/>
        <v>37.133250000000004</v>
      </c>
      <c r="AA6" s="9">
        <f t="shared" ref="AA6:AA12" ca="1" si="7">STDEV(M6:X6)</f>
        <v>17.58352146962396</v>
      </c>
      <c r="AB6" s="29">
        <v>12</v>
      </c>
      <c r="AC6" s="10">
        <f t="shared" ref="AC6:AC12" ca="1" si="8">COUNT(M6:X6)</f>
        <v>12</v>
      </c>
      <c r="AD6" s="16">
        <f t="shared" ca="1" si="3"/>
        <v>6.505060177424264</v>
      </c>
      <c r="AE6" s="49">
        <f t="shared" ref="AE6:AE17" ca="1" si="9">AC6/AB6</f>
        <v>1</v>
      </c>
      <c r="AF6" s="50">
        <f t="shared" ref="AF6:AF12" ca="1" si="10">AC6/12</f>
        <v>1</v>
      </c>
      <c r="AG6" s="34">
        <f t="shared" ref="AG6:AG27" ca="1" si="11">IF($AF6&gt;0.749,AVERAGE(M6:T6),"")</f>
        <v>41.725000000000001</v>
      </c>
      <c r="AH6" s="33">
        <f t="shared" ref="AH6:AH27" ca="1" si="12">IF($AF6&gt;0.749,AVERAGE(U6:X6),"")</f>
        <v>61.225000000000001</v>
      </c>
      <c r="AI6" s="28">
        <f t="shared" ca="1" si="4"/>
        <v>1.1557819053325344</v>
      </c>
      <c r="AJ6" s="33">
        <f t="shared" ca="1" si="4"/>
        <v>0.78766843609636583</v>
      </c>
      <c r="AK6" s="28"/>
      <c r="AL6" s="33"/>
      <c r="AM6" s="37">
        <f t="shared" ref="AM6:AM12" si="13">IF((ROUND(E6,3-1-INT(LOG10(ABS(E6))))-ROUND(E6,4-1-INT(LOG10(ABS(E6)))))&gt;500,ROUNDUP(E6,3-1-INT(LOG10(ABS(E6))))-500,ROUNDDOWN(E6,3-1-INT(LOG10(ABS(E6))))-500)</f>
        <v>453500</v>
      </c>
      <c r="AN6" s="27">
        <f t="shared" ref="AN6:AN12" si="14">IF((ROUND(F6,4-1-INT(LOG10(ABS(F6))))-ROUND(F6,3-1-INT(LOG10(ABS(F6)))))&lt;500,ROUND(F6,3-1-INT(LOG10(ABS(F6))))-500,ROUNDDOWN(F6,3-1-INT(LOG10(ABS(F6))))-500)</f>
        <v>284500</v>
      </c>
      <c r="AO6" s="31">
        <f>SUMPRODUCT(--('background 118-no2-2010'!$B$6:$B$950=AM6),--('background 118-no2-2010'!$C$6:$C$950=AN6),('background 118-no2-2010'!$F$6:$F$950))</f>
        <v>13.18355</v>
      </c>
      <c r="AP6" s="9">
        <f t="shared" ref="AP6:AP17" ca="1" si="15">IF(ISNUMBER(J6)=TRUE,IF(J6&gt;0,((Z6-AO6)/(-0.5476*LN(K6)+2.7171))*(-0.5476*LN(K6+J6)+2.7171)+AO6,""),D6)</f>
        <v>26.585122283350213</v>
      </c>
      <c r="AQ6" s="41"/>
    </row>
    <row r="7" spans="1:43" ht="15.75" customHeight="1" x14ac:dyDescent="0.2">
      <c r="A7" s="4" t="s">
        <v>84</v>
      </c>
      <c r="B7" s="14" t="str">
        <f t="shared" ca="1" si="0"/>
        <v>A6 Kibworth</v>
      </c>
      <c r="C7" s="14" t="s">
        <v>153</v>
      </c>
      <c r="D7" s="14" t="s">
        <v>41</v>
      </c>
      <c r="E7" s="6">
        <v>468425</v>
      </c>
      <c r="F7" s="7">
        <v>294314</v>
      </c>
      <c r="G7" s="4">
        <v>11</v>
      </c>
      <c r="H7" s="19" t="s">
        <v>56</v>
      </c>
      <c r="I7" s="15" t="s">
        <v>22</v>
      </c>
      <c r="J7" s="15">
        <v>10.7</v>
      </c>
      <c r="K7" s="15">
        <v>1.3</v>
      </c>
      <c r="L7" s="42" t="s">
        <v>21</v>
      </c>
      <c r="M7" s="170">
        <f t="shared" ca="1" si="5"/>
        <v>48.3</v>
      </c>
      <c r="N7" s="170">
        <f t="shared" ca="1" si="5"/>
        <v>24.5</v>
      </c>
      <c r="O7" s="170">
        <f t="shared" ca="1" si="5"/>
        <v>41.2</v>
      </c>
      <c r="P7" s="170">
        <f t="shared" ca="1" si="5"/>
        <v>19.5</v>
      </c>
      <c r="Q7" s="170">
        <f t="shared" ca="1" si="5"/>
        <v>33.6</v>
      </c>
      <c r="R7" s="170">
        <f t="shared" ca="1" si="5"/>
        <v>38.6</v>
      </c>
      <c r="S7" s="170">
        <f t="shared" ca="1" si="5"/>
        <v>38</v>
      </c>
      <c r="T7" s="170">
        <f t="shared" ca="1" si="5"/>
        <v>31</v>
      </c>
      <c r="U7" s="170">
        <f t="shared" ca="1" si="5"/>
        <v>40.4</v>
      </c>
      <c r="V7" s="170">
        <f t="shared" ca="1" si="5"/>
        <v>37.799999999999997</v>
      </c>
      <c r="W7" s="170">
        <f t="shared" ca="1" si="5"/>
        <v>58.4</v>
      </c>
      <c r="X7" s="171">
        <f t="shared" ca="1" si="5"/>
        <v>57.9</v>
      </c>
      <c r="Y7" s="8">
        <f t="shared" ca="1" si="6"/>
        <v>39.099999999999994</v>
      </c>
      <c r="Z7" s="9">
        <f t="shared" ca="1" si="2"/>
        <v>30.106999999999996</v>
      </c>
      <c r="AA7" s="9">
        <f t="shared" ca="1" si="7"/>
        <v>11.727977427734725</v>
      </c>
      <c r="AB7" s="29">
        <v>12</v>
      </c>
      <c r="AC7" s="10">
        <f t="shared" ca="1" si="8"/>
        <v>12</v>
      </c>
      <c r="AD7" s="16">
        <f t="shared" ca="1" si="3"/>
        <v>4.3387895342058229</v>
      </c>
      <c r="AE7" s="49">
        <f t="shared" ca="1" si="9"/>
        <v>1</v>
      </c>
      <c r="AF7" s="50">
        <f t="shared" ca="1" si="10"/>
        <v>1</v>
      </c>
      <c r="AG7" s="34">
        <f t="shared" ca="1" si="11"/>
        <v>34.337499999999999</v>
      </c>
      <c r="AH7" s="33">
        <f t="shared" ca="1" si="12"/>
        <v>48.625</v>
      </c>
      <c r="AI7" s="28">
        <f t="shared" ca="1" si="4"/>
        <v>1.1386967601019293</v>
      </c>
      <c r="AJ7" s="33">
        <f t="shared" ca="1" si="4"/>
        <v>0.80411311053984569</v>
      </c>
      <c r="AK7" s="28"/>
      <c r="AL7" s="33"/>
      <c r="AM7" s="37">
        <f t="shared" si="13"/>
        <v>467500</v>
      </c>
      <c r="AN7" s="27">
        <f t="shared" si="14"/>
        <v>293500</v>
      </c>
      <c r="AO7" s="31">
        <f>SUMPRODUCT(--('background 118-no2-2010'!$B$6:$B$950=AM7),--('background 118-no2-2010'!$C$6:$C$950=AN7),('background 118-no2-2010'!$F$6:$F$950))</f>
        <v>12.41821</v>
      </c>
      <c r="AP7" s="9">
        <f t="shared" ca="1" si="15"/>
        <v>21.741356152691967</v>
      </c>
      <c r="AQ7" s="41"/>
    </row>
    <row r="8" spans="1:43" ht="15.75" customHeight="1" x14ac:dyDescent="0.2">
      <c r="A8" s="4" t="s">
        <v>85</v>
      </c>
      <c r="B8" s="4" t="str">
        <f t="shared" ca="1" si="0"/>
        <v>Rockingham Road</v>
      </c>
      <c r="C8" s="14" t="s">
        <v>154</v>
      </c>
      <c r="D8" s="14" t="s">
        <v>41</v>
      </c>
      <c r="E8" s="6">
        <v>474731</v>
      </c>
      <c r="F8" s="7">
        <v>287585</v>
      </c>
      <c r="G8" s="4">
        <v>12</v>
      </c>
      <c r="H8" s="19" t="s">
        <v>56</v>
      </c>
      <c r="I8" s="15" t="s">
        <v>22</v>
      </c>
      <c r="J8" s="15">
        <v>9</v>
      </c>
      <c r="K8" s="15">
        <v>2.8</v>
      </c>
      <c r="L8" s="42" t="s">
        <v>21</v>
      </c>
      <c r="M8" s="159">
        <f t="shared" ca="1" si="5"/>
        <v>46.6</v>
      </c>
      <c r="N8" s="159">
        <f t="shared" ca="1" si="5"/>
        <v>19.8</v>
      </c>
      <c r="O8" s="159">
        <f t="shared" ca="1" si="5"/>
        <v>37.700000000000003</v>
      </c>
      <c r="P8" s="159" t="str">
        <f t="shared" ca="1" si="5"/>
        <v/>
      </c>
      <c r="Q8" s="159">
        <f t="shared" ca="1" si="5"/>
        <v>17.8</v>
      </c>
      <c r="R8" s="159">
        <f t="shared" ca="1" si="5"/>
        <v>30</v>
      </c>
      <c r="S8" s="159">
        <f t="shared" ca="1" si="5"/>
        <v>26.5</v>
      </c>
      <c r="T8" s="159">
        <f t="shared" ca="1" si="5"/>
        <v>31.4</v>
      </c>
      <c r="U8" s="158"/>
      <c r="V8" s="158"/>
      <c r="W8" s="158"/>
      <c r="X8" s="172"/>
      <c r="Y8" s="8">
        <f ca="1">AVERAGE(M8:T8)</f>
        <v>29.971428571428572</v>
      </c>
      <c r="Z8" s="9">
        <f t="shared" ca="1" si="2"/>
        <v>23.077999999999999</v>
      </c>
      <c r="AA8" s="9">
        <f t="shared" ca="1" si="7"/>
        <v>10.016106077332687</v>
      </c>
      <c r="AB8" s="29">
        <v>8</v>
      </c>
      <c r="AC8" s="10">
        <f t="shared" ca="1" si="8"/>
        <v>7</v>
      </c>
      <c r="AD8" s="16">
        <f t="shared" ca="1" si="3"/>
        <v>4.8516110982862983</v>
      </c>
      <c r="AE8" s="49">
        <f t="shared" ca="1" si="9"/>
        <v>0.875</v>
      </c>
      <c r="AF8" s="50">
        <f t="shared" ca="1" si="10"/>
        <v>0.58333333333333337</v>
      </c>
      <c r="AG8" s="34" t="str">
        <f t="shared" ca="1" si="11"/>
        <v/>
      </c>
      <c r="AH8" s="33" t="str">
        <f t="shared" ca="1" si="12"/>
        <v/>
      </c>
      <c r="AI8" s="28" t="str">
        <f t="shared" ca="1" si="4"/>
        <v/>
      </c>
      <c r="AJ8" s="33" t="str">
        <f t="shared" ca="1" si="4"/>
        <v/>
      </c>
      <c r="AK8" s="28">
        <f ca="1">Z8*AI32</f>
        <v>26.117134051730904</v>
      </c>
      <c r="AL8" s="33"/>
      <c r="AM8" s="37">
        <f t="shared" si="13"/>
        <v>473500</v>
      </c>
      <c r="AN8" s="27">
        <f t="shared" si="14"/>
        <v>287500</v>
      </c>
      <c r="AO8" s="31">
        <f>SUMPRODUCT(--('background 118-no2-2010'!$B$6:$B$950=AM8),--('background 118-no2-2010'!$C$6:$C$950=AN8),('background 118-no2-2010'!$F$6:$F$950))</f>
        <v>15.95406</v>
      </c>
      <c r="AP8" s="9">
        <f t="shared" ca="1" si="15"/>
        <v>20.471924662635413</v>
      </c>
      <c r="AQ8" s="41"/>
    </row>
    <row r="9" spans="1:43" ht="15.75" customHeight="1" x14ac:dyDescent="0.2">
      <c r="A9" s="4" t="s">
        <v>86</v>
      </c>
      <c r="B9" s="4" t="str">
        <f t="shared" ca="1" si="0"/>
        <v>Walcote</v>
      </c>
      <c r="C9" s="14" t="s">
        <v>155</v>
      </c>
      <c r="D9" s="14" t="s">
        <v>41</v>
      </c>
      <c r="E9" s="6">
        <v>456810</v>
      </c>
      <c r="F9" s="7">
        <v>283652</v>
      </c>
      <c r="G9" s="4">
        <v>15</v>
      </c>
      <c r="H9" s="19" t="s">
        <v>56</v>
      </c>
      <c r="I9" s="15" t="s">
        <v>22</v>
      </c>
      <c r="J9" s="15">
        <v>12.5</v>
      </c>
      <c r="K9" s="15">
        <v>3</v>
      </c>
      <c r="L9" s="42" t="s">
        <v>21</v>
      </c>
      <c r="M9" s="159">
        <f t="shared" ca="1" si="5"/>
        <v>43</v>
      </c>
      <c r="N9" s="159">
        <f t="shared" ca="1" si="5"/>
        <v>19.8</v>
      </c>
      <c r="O9" s="159">
        <f t="shared" ca="1" si="5"/>
        <v>32.5</v>
      </c>
      <c r="P9" s="159">
        <f t="shared" ca="1" si="5"/>
        <v>12.6</v>
      </c>
      <c r="Q9" s="159">
        <f t="shared" ca="1" si="5"/>
        <v>19.3</v>
      </c>
      <c r="R9" s="159">
        <f t="shared" ca="1" si="5"/>
        <v>23.5</v>
      </c>
      <c r="S9" s="159">
        <f t="shared" ca="1" si="5"/>
        <v>23</v>
      </c>
      <c r="T9" s="159">
        <f t="shared" ca="1" si="5"/>
        <v>24.9</v>
      </c>
      <c r="U9" s="158"/>
      <c r="V9" s="158"/>
      <c r="W9" s="158"/>
      <c r="X9" s="172"/>
      <c r="Y9" s="8">
        <f ca="1">AVERAGE(M9:T9)</f>
        <v>24.824999999999999</v>
      </c>
      <c r="Z9" s="9">
        <f t="shared" ca="1" si="2"/>
        <v>19.11525</v>
      </c>
      <c r="AA9" s="9">
        <f t="shared" ca="1" si="7"/>
        <v>9.2547671113710006</v>
      </c>
      <c r="AB9" s="29">
        <v>8</v>
      </c>
      <c r="AC9" s="10">
        <f t="shared" ca="1" si="8"/>
        <v>8</v>
      </c>
      <c r="AD9" s="16">
        <f t="shared" ca="1" si="3"/>
        <v>4.1933062996602715</v>
      </c>
      <c r="AE9" s="49">
        <f t="shared" ca="1" si="9"/>
        <v>1</v>
      </c>
      <c r="AF9" s="50">
        <f t="shared" ca="1" si="10"/>
        <v>0.66666666666666663</v>
      </c>
      <c r="AG9" s="34" t="str">
        <f t="shared" ca="1" si="11"/>
        <v/>
      </c>
      <c r="AH9" s="33" t="str">
        <f t="shared" ca="1" si="12"/>
        <v/>
      </c>
      <c r="AI9" s="28" t="str">
        <f t="shared" ca="1" si="4"/>
        <v/>
      </c>
      <c r="AJ9" s="33" t="str">
        <f t="shared" ca="1" si="4"/>
        <v/>
      </c>
      <c r="AK9" s="28">
        <f ca="1">Z9*AI32</f>
        <v>21.632530838129352</v>
      </c>
      <c r="AL9" s="33"/>
      <c r="AM9" s="37">
        <f t="shared" si="13"/>
        <v>455500</v>
      </c>
      <c r="AN9" s="27">
        <f t="shared" si="14"/>
        <v>283500</v>
      </c>
      <c r="AO9" s="31">
        <f>SUMPRODUCT(--('background 118-no2-2010'!$B$6:$B$950=AM9),--('background 118-no2-2010'!$C$6:$C$950=AN9),('background 118-no2-2010'!$F$6:$F$950))</f>
        <v>15.43243</v>
      </c>
      <c r="AP9" s="9">
        <f t="shared" ca="1" si="15"/>
        <v>17.549709512556973</v>
      </c>
      <c r="AQ9" s="41"/>
    </row>
    <row r="10" spans="1:43" ht="15.75" customHeight="1" thickBot="1" x14ac:dyDescent="0.25">
      <c r="A10" s="4" t="s">
        <v>87</v>
      </c>
      <c r="B10" s="11" t="str">
        <f t="shared" ca="1" si="0"/>
        <v>The Square</v>
      </c>
      <c r="C10" s="18" t="s">
        <v>154</v>
      </c>
      <c r="D10" s="18" t="s">
        <v>41</v>
      </c>
      <c r="E10" s="12">
        <v>473373</v>
      </c>
      <c r="F10" s="13">
        <v>287231</v>
      </c>
      <c r="G10" s="4">
        <v>16</v>
      </c>
      <c r="H10" s="20" t="s">
        <v>56</v>
      </c>
      <c r="I10" s="15" t="s">
        <v>22</v>
      </c>
      <c r="J10" s="15">
        <v>2.5</v>
      </c>
      <c r="K10" s="15">
        <v>3</v>
      </c>
      <c r="L10" s="42" t="s">
        <v>21</v>
      </c>
      <c r="M10" s="159">
        <f t="shared" ca="1" si="5"/>
        <v>33.299999999999997</v>
      </c>
      <c r="N10" s="159" t="str">
        <f t="shared" ca="1" si="5"/>
        <v/>
      </c>
      <c r="O10" s="159">
        <f t="shared" ca="1" si="5"/>
        <v>36.1</v>
      </c>
      <c r="P10" s="159">
        <f t="shared" ca="1" si="5"/>
        <v>14.8</v>
      </c>
      <c r="Q10" s="159">
        <f t="shared" ca="1" si="5"/>
        <v>32.700000000000003</v>
      </c>
      <c r="R10" s="159">
        <f t="shared" ca="1" si="5"/>
        <v>21.3</v>
      </c>
      <c r="S10" s="159">
        <f t="shared" ca="1" si="5"/>
        <v>22.4</v>
      </c>
      <c r="T10" s="159">
        <f t="shared" ca="1" si="5"/>
        <v>27.8</v>
      </c>
      <c r="U10" s="159">
        <f t="shared" ca="1" si="5"/>
        <v>28.8</v>
      </c>
      <c r="V10" s="159" t="str">
        <f t="shared" ca="1" si="5"/>
        <v/>
      </c>
      <c r="W10" s="158"/>
      <c r="X10" s="172"/>
      <c r="Y10" s="8">
        <f ca="1">AVERAGE(M10:V10)</f>
        <v>27.150000000000006</v>
      </c>
      <c r="Z10" s="9">
        <f t="shared" ca="1" si="2"/>
        <v>20.905500000000004</v>
      </c>
      <c r="AA10" s="9">
        <f t="shared" ca="1" si="7"/>
        <v>7.1831151220861535</v>
      </c>
      <c r="AB10" s="29">
        <v>12</v>
      </c>
      <c r="AC10" s="10">
        <f t="shared" ca="1" si="8"/>
        <v>8</v>
      </c>
      <c r="AD10" s="16">
        <f t="shared" ca="1" si="3"/>
        <v>3.254647202912349</v>
      </c>
      <c r="AE10" s="49">
        <f t="shared" ca="1" si="9"/>
        <v>0.66666666666666663</v>
      </c>
      <c r="AF10" s="50">
        <f t="shared" ca="1" si="10"/>
        <v>0.66666666666666663</v>
      </c>
      <c r="AG10" s="34" t="str">
        <f t="shared" ca="1" si="11"/>
        <v/>
      </c>
      <c r="AH10" s="33" t="str">
        <f t="shared" ca="1" si="12"/>
        <v/>
      </c>
      <c r="AI10" s="28" t="str">
        <f t="shared" ca="1" si="4"/>
        <v/>
      </c>
      <c r="AJ10" s="33" t="str">
        <f t="shared" ca="1" si="4"/>
        <v/>
      </c>
      <c r="AK10" s="28"/>
      <c r="AL10" s="33"/>
      <c r="AM10" s="37">
        <f t="shared" si="13"/>
        <v>472500</v>
      </c>
      <c r="AN10" s="27">
        <f t="shared" si="14"/>
        <v>286500</v>
      </c>
      <c r="AO10" s="31">
        <f>SUMPRODUCT(--('background 118-no2-2010'!$B$6:$B$950=AM10),--('background 118-no2-2010'!$C$6:$C$950=AN10),('background 118-no2-2010'!$F$6:$F$950))</f>
        <v>12.49919</v>
      </c>
      <c r="AP10" s="9">
        <f t="shared" ca="1" si="15"/>
        <v>19.586557788972502</v>
      </c>
      <c r="AQ10" s="41"/>
    </row>
    <row r="11" spans="1:43" s="178" customFormat="1" ht="15.75" customHeight="1" x14ac:dyDescent="0.2">
      <c r="A11" s="11" t="s">
        <v>88</v>
      </c>
      <c r="B11" s="11" t="str">
        <f t="shared" ca="1" si="0"/>
        <v>Jazz Hair</v>
      </c>
      <c r="C11" s="18" t="s">
        <v>152</v>
      </c>
      <c r="D11" s="18" t="s">
        <v>41</v>
      </c>
      <c r="E11" s="12">
        <v>454443</v>
      </c>
      <c r="F11" s="13">
        <v>284348</v>
      </c>
      <c r="G11" s="11">
        <v>17</v>
      </c>
      <c r="H11" s="266" t="s">
        <v>56</v>
      </c>
      <c r="I11" s="267" t="s">
        <v>21</v>
      </c>
      <c r="J11" s="267">
        <v>0</v>
      </c>
      <c r="K11" s="267">
        <v>3</v>
      </c>
      <c r="L11" s="268" t="s">
        <v>21</v>
      </c>
      <c r="M11" s="269">
        <f t="shared" ca="1" si="5"/>
        <v>47.8</v>
      </c>
      <c r="N11" s="269">
        <f t="shared" ca="1" si="5"/>
        <v>29.5</v>
      </c>
      <c r="O11" s="269">
        <f t="shared" ca="1" si="5"/>
        <v>55.1</v>
      </c>
      <c r="P11" s="269">
        <f t="shared" ca="1" si="5"/>
        <v>24.9</v>
      </c>
      <c r="Q11" s="269">
        <f t="shared" ca="1" si="5"/>
        <v>54.7</v>
      </c>
      <c r="R11" s="269">
        <f t="shared" ca="1" si="5"/>
        <v>41.2</v>
      </c>
      <c r="S11" s="269">
        <f t="shared" ca="1" si="5"/>
        <v>34.1</v>
      </c>
      <c r="T11" s="269">
        <f t="shared" ca="1" si="5"/>
        <v>42.1</v>
      </c>
      <c r="U11" s="269">
        <f t="shared" ca="1" si="5"/>
        <v>47.3</v>
      </c>
      <c r="V11" s="269">
        <f t="shared" ca="1" si="5"/>
        <v>53.8</v>
      </c>
      <c r="W11" s="269" t="str">
        <f t="shared" ca="1" si="5"/>
        <v/>
      </c>
      <c r="X11" s="269">
        <f t="shared" ca="1" si="5"/>
        <v>56.6</v>
      </c>
      <c r="Y11" s="270">
        <f t="shared" ca="1" si="6"/>
        <v>44.281818181818188</v>
      </c>
      <c r="Z11" s="271">
        <f t="shared" ca="1" si="2"/>
        <v>34.097000000000008</v>
      </c>
      <c r="AA11" s="271">
        <f t="shared" ca="1" si="7"/>
        <v>10.961187725955417</v>
      </c>
      <c r="AB11" s="272">
        <v>12</v>
      </c>
      <c r="AC11" s="273">
        <f t="shared" ca="1" si="8"/>
        <v>11</v>
      </c>
      <c r="AD11" s="274">
        <f t="shared" ca="1" si="3"/>
        <v>4.2354285390603845</v>
      </c>
      <c r="AE11" s="275">
        <f t="shared" ca="1" si="9"/>
        <v>0.91666666666666663</v>
      </c>
      <c r="AF11" s="276">
        <f t="shared" ca="1" si="10"/>
        <v>0.91666666666666663</v>
      </c>
      <c r="AG11" s="277">
        <f t="shared" ca="1" si="11"/>
        <v>41.175000000000004</v>
      </c>
      <c r="AH11" s="111">
        <f t="shared" ca="1" si="12"/>
        <v>52.566666666666663</v>
      </c>
      <c r="AI11" s="152">
        <f t="shared" ca="1" si="4"/>
        <v>1.0754539934867804</v>
      </c>
      <c r="AJ11" s="111">
        <f t="shared" ca="1" si="4"/>
        <v>0.84239349743471514</v>
      </c>
      <c r="AK11" s="152"/>
      <c r="AL11" s="111"/>
      <c r="AM11" s="278">
        <f t="shared" si="13"/>
        <v>453500</v>
      </c>
      <c r="AN11" s="279">
        <f t="shared" si="14"/>
        <v>283500</v>
      </c>
      <c r="AO11" s="31">
        <f>SUMPRODUCT(--('background 118-no2-2010'!$B$6:$B$950=AM11),--('background 118-no2-2010'!$C$6:$C$950=AN11),('background 118-no2-2010'!$F$6:$F$950))</f>
        <v>12.63856</v>
      </c>
      <c r="AP11" s="271" t="str">
        <f t="shared" si="15"/>
        <v/>
      </c>
      <c r="AQ11" s="280"/>
    </row>
    <row r="12" spans="1:43" ht="15.75" customHeight="1" thickBot="1" x14ac:dyDescent="0.25">
      <c r="A12" s="22" t="s">
        <v>89</v>
      </c>
      <c r="B12" s="4" t="str">
        <f t="shared" ca="1" si="0"/>
        <v>77 leicester road</v>
      </c>
      <c r="C12" s="4" t="s">
        <v>152</v>
      </c>
      <c r="D12" s="4" t="s">
        <v>41</v>
      </c>
      <c r="E12" s="25">
        <v>454533</v>
      </c>
      <c r="F12" s="22">
        <v>284872</v>
      </c>
      <c r="G12" s="4">
        <v>9</v>
      </c>
      <c r="H12" s="19" t="s">
        <v>56</v>
      </c>
      <c r="I12" s="21" t="s">
        <v>22</v>
      </c>
      <c r="J12" s="21">
        <v>0</v>
      </c>
      <c r="K12" s="21">
        <v>13.5</v>
      </c>
      <c r="L12" s="56" t="s">
        <v>21</v>
      </c>
      <c r="M12" s="66">
        <f t="shared" ca="1" si="5"/>
        <v>29.5</v>
      </c>
      <c r="N12" s="66">
        <f t="shared" ca="1" si="5"/>
        <v>15.9</v>
      </c>
      <c r="O12" s="66">
        <f t="shared" ca="1" si="5"/>
        <v>29.6</v>
      </c>
      <c r="P12" s="66">
        <f t="shared" ca="1" si="5"/>
        <v>12.1</v>
      </c>
      <c r="Q12" s="66">
        <f t="shared" ca="1" si="5"/>
        <v>22.8</v>
      </c>
      <c r="R12" s="66">
        <f t="shared" ca="1" si="5"/>
        <v>18.600000000000001</v>
      </c>
      <c r="S12" s="66">
        <f t="shared" ca="1" si="5"/>
        <v>16.3</v>
      </c>
      <c r="T12" s="66">
        <f t="shared" ca="1" si="5"/>
        <v>21.7</v>
      </c>
      <c r="U12" s="66">
        <f t="shared" ca="1" si="5"/>
        <v>26.9</v>
      </c>
      <c r="V12" s="66">
        <f t="shared" ca="1" si="5"/>
        <v>27.9</v>
      </c>
      <c r="W12" s="66">
        <f t="shared" ca="1" si="5"/>
        <v>45.7</v>
      </c>
      <c r="X12" s="66">
        <f t="shared" ca="1" si="5"/>
        <v>31</v>
      </c>
      <c r="Y12" s="9">
        <f t="shared" ca="1" si="6"/>
        <v>24.833333333333332</v>
      </c>
      <c r="Z12" s="9">
        <f t="shared" ca="1" si="2"/>
        <v>19.121666666666666</v>
      </c>
      <c r="AA12" s="9">
        <f t="shared" ca="1" si="7"/>
        <v>9.0412522597393821</v>
      </c>
      <c r="AB12" s="29">
        <v>12</v>
      </c>
      <c r="AC12" s="29">
        <f t="shared" ca="1" si="8"/>
        <v>12</v>
      </c>
      <c r="AD12" s="30">
        <f t="shared" ca="1" si="3"/>
        <v>3.3448299949745843</v>
      </c>
      <c r="AE12" s="50">
        <f t="shared" ca="1" si="9"/>
        <v>1</v>
      </c>
      <c r="AF12" s="50">
        <f t="shared" ca="1" si="10"/>
        <v>1</v>
      </c>
      <c r="AG12" s="34">
        <f t="shared" ca="1" si="11"/>
        <v>20.8125</v>
      </c>
      <c r="AH12" s="33">
        <f t="shared" ca="1" si="12"/>
        <v>32.875</v>
      </c>
      <c r="AI12" s="28">
        <f ca="1">IF($AF12&gt;0.745,$Y12/AG12,"")</f>
        <v>1.1931931931931932</v>
      </c>
      <c r="AJ12" s="33">
        <f ca="1">IF($AF12&gt;0.745,$Y12/AH12,"")</f>
        <v>0.75538656527249681</v>
      </c>
      <c r="AK12" s="28"/>
      <c r="AL12" s="33"/>
      <c r="AM12" s="37">
        <f t="shared" si="13"/>
        <v>453500</v>
      </c>
      <c r="AN12" s="27">
        <f t="shared" si="14"/>
        <v>284500</v>
      </c>
      <c r="AO12" s="31">
        <f>SUMPRODUCT(--('background 118-no2-2010'!$B$6:$B$950=AM12),--('background 118-no2-2010'!$C$6:$C$950=AN12),('background 118-no2-2010'!$F$6:$F$950))</f>
        <v>13.18355</v>
      </c>
      <c r="AP12" s="9" t="str">
        <f t="shared" si="15"/>
        <v/>
      </c>
      <c r="AQ12" s="41"/>
    </row>
    <row r="13" spans="1:43" s="178" customFormat="1" ht="15.75" customHeight="1" thickBot="1" x14ac:dyDescent="0.25">
      <c r="A13" s="281" t="s">
        <v>90</v>
      </c>
      <c r="B13" s="11" t="str">
        <f t="shared" ca="1" si="0"/>
        <v>6 The Terrace Rugby Road</v>
      </c>
      <c r="C13" s="11" t="s">
        <v>152</v>
      </c>
      <c r="D13" s="11" t="s">
        <v>41</v>
      </c>
      <c r="E13" s="282">
        <v>454428</v>
      </c>
      <c r="F13" s="281">
        <v>284274</v>
      </c>
      <c r="G13" s="11">
        <v>1</v>
      </c>
      <c r="H13" s="266" t="s">
        <v>56</v>
      </c>
      <c r="I13" s="83" t="s">
        <v>21</v>
      </c>
      <c r="J13" s="83">
        <v>0</v>
      </c>
      <c r="K13" s="83">
        <v>2.5</v>
      </c>
      <c r="L13" s="283" t="s">
        <v>21</v>
      </c>
      <c r="M13" s="269">
        <f t="shared" ca="1" si="5"/>
        <v>42</v>
      </c>
      <c r="N13" s="269">
        <f t="shared" ca="1" si="5"/>
        <v>21.9</v>
      </c>
      <c r="O13" s="269">
        <f t="shared" ca="1" si="5"/>
        <v>46</v>
      </c>
      <c r="P13" s="269">
        <f t="shared" ca="1" si="5"/>
        <v>18.399999999999999</v>
      </c>
      <c r="Q13" s="269">
        <f t="shared" ca="1" si="5"/>
        <v>45.5</v>
      </c>
      <c r="R13" s="269">
        <f t="shared" ca="1" si="5"/>
        <v>30.1</v>
      </c>
      <c r="S13" s="269">
        <f t="shared" ca="1" si="5"/>
        <v>26.2</v>
      </c>
      <c r="T13" s="269">
        <f t="shared" ca="1" si="5"/>
        <v>32.700000000000003</v>
      </c>
      <c r="U13" s="269">
        <f t="shared" ca="1" si="5"/>
        <v>38.799999999999997</v>
      </c>
      <c r="V13" s="269">
        <f t="shared" ca="1" si="5"/>
        <v>46.8</v>
      </c>
      <c r="W13" s="269">
        <f t="shared" ca="1" si="5"/>
        <v>55.9</v>
      </c>
      <c r="X13" s="269">
        <f t="shared" ca="1" si="5"/>
        <v>39.700000000000003</v>
      </c>
      <c r="Y13" s="271">
        <f t="shared" ref="Y13:Y24" ca="1" si="16">AVERAGE(M13:X13)</f>
        <v>37</v>
      </c>
      <c r="Z13" s="271">
        <f t="shared" ca="1" si="2"/>
        <v>28.490000000000002</v>
      </c>
      <c r="AA13" s="271">
        <f t="shared" ref="AA13:AA18" ca="1" si="17">STDEV(M13:X13)</f>
        <v>11.276443668913615</v>
      </c>
      <c r="AB13" s="272">
        <v>12</v>
      </c>
      <c r="AC13" s="272">
        <f t="shared" ref="AC13:AC18" ca="1" si="18">COUNT(M13:X13)</f>
        <v>12</v>
      </c>
      <c r="AD13" s="284">
        <f t="shared" ca="1" si="3"/>
        <v>4.1717436851508376</v>
      </c>
      <c r="AE13" s="276">
        <f t="shared" ca="1" si="9"/>
        <v>1</v>
      </c>
      <c r="AF13" s="276">
        <f t="shared" ref="AF13:AF18" ca="1" si="19">AC13/12</f>
        <v>1</v>
      </c>
      <c r="AG13" s="277">
        <f t="shared" ca="1" si="11"/>
        <v>32.85</v>
      </c>
      <c r="AH13" s="111">
        <f t="shared" ca="1" si="12"/>
        <v>45.3</v>
      </c>
      <c r="AI13" s="152"/>
      <c r="AJ13" s="111"/>
      <c r="AK13" s="152"/>
      <c r="AL13" s="111"/>
      <c r="AM13" s="278">
        <f t="shared" ref="AM13:AM18" si="20">IF((ROUND(E13,3-1-INT(LOG10(ABS(E13))))-ROUND(E13,4-1-INT(LOG10(ABS(E13)))))&gt;500,ROUNDUP(E13,3-1-INT(LOG10(ABS(E13))))-500,ROUNDDOWN(E13,3-1-INT(LOG10(ABS(E13))))-500)</f>
        <v>453500</v>
      </c>
      <c r="AN13" s="279">
        <f t="shared" ref="AN13:AN18" si="21">IF((ROUND(F13,4-1-INT(LOG10(ABS(F13))))-ROUND(F13,3-1-INT(LOG10(ABS(F13)))))&lt;500,ROUND(F13,3-1-INT(LOG10(ABS(F13))))-500,ROUNDDOWN(F13,3-1-INT(LOG10(ABS(F13))))-500)</f>
        <v>283500</v>
      </c>
      <c r="AO13" s="31">
        <f>SUMPRODUCT(--('background 118-no2-2010'!$B$6:$B$950=AM13),--('background 118-no2-2010'!$C$6:$C$950=AN13),('background 118-no2-2010'!$F$6:$F$950))</f>
        <v>12.63856</v>
      </c>
      <c r="AP13" s="270" t="str">
        <f t="shared" si="15"/>
        <v/>
      </c>
      <c r="AQ13" s="271"/>
    </row>
    <row r="14" spans="1:43" s="178" customFormat="1" ht="15.75" customHeight="1" thickBot="1" x14ac:dyDescent="0.25">
      <c r="A14" s="281" t="s">
        <v>91</v>
      </c>
      <c r="B14" s="11" t="str">
        <f t="shared" ca="1" si="0"/>
        <v>regent court</v>
      </c>
      <c r="C14" s="11" t="s">
        <v>152</v>
      </c>
      <c r="D14" s="11" t="s">
        <v>41</v>
      </c>
      <c r="E14" s="282">
        <v>454410</v>
      </c>
      <c r="F14" s="281">
        <v>284326</v>
      </c>
      <c r="G14" s="11">
        <v>4</v>
      </c>
      <c r="H14" s="266" t="s">
        <v>56</v>
      </c>
      <c r="I14" s="83" t="s">
        <v>21</v>
      </c>
      <c r="J14" s="83">
        <v>2</v>
      </c>
      <c r="K14" s="83">
        <v>1</v>
      </c>
      <c r="L14" s="283" t="s">
        <v>21</v>
      </c>
      <c r="M14" s="269">
        <f t="shared" ca="1" si="5"/>
        <v>72.7</v>
      </c>
      <c r="N14" s="269">
        <f t="shared" ca="1" si="5"/>
        <v>30.9</v>
      </c>
      <c r="O14" s="269">
        <f t="shared" ca="1" si="5"/>
        <v>76.2</v>
      </c>
      <c r="P14" s="269">
        <f t="shared" ca="1" si="5"/>
        <v>30.4</v>
      </c>
      <c r="Q14" s="269">
        <f t="shared" ca="1" si="5"/>
        <v>65.599999999999994</v>
      </c>
      <c r="R14" s="269">
        <f t="shared" ca="1" si="5"/>
        <v>59.2</v>
      </c>
      <c r="S14" s="269">
        <f t="shared" ca="1" si="5"/>
        <v>50.1</v>
      </c>
      <c r="T14" s="269">
        <f t="shared" ca="1" si="5"/>
        <v>52.9</v>
      </c>
      <c r="U14" s="269">
        <f t="shared" ca="1" si="5"/>
        <v>59.3</v>
      </c>
      <c r="V14" s="269">
        <f t="shared" ca="1" si="5"/>
        <v>71.900000000000006</v>
      </c>
      <c r="W14" s="269">
        <f t="shared" ca="1" si="5"/>
        <v>78.7</v>
      </c>
      <c r="X14" s="269">
        <f t="shared" ca="1" si="5"/>
        <v>58</v>
      </c>
      <c r="Y14" s="271">
        <f t="shared" ca="1" si="16"/>
        <v>58.82500000000001</v>
      </c>
      <c r="Z14" s="271">
        <f t="shared" ca="1" si="2"/>
        <v>45.29525000000001</v>
      </c>
      <c r="AA14" s="271">
        <f t="shared" ca="1" si="17"/>
        <v>15.97254035695464</v>
      </c>
      <c r="AB14" s="272">
        <v>12</v>
      </c>
      <c r="AC14" s="272">
        <f t="shared" ca="1" si="18"/>
        <v>12</v>
      </c>
      <c r="AD14" s="284">
        <f t="shared" ca="1" si="3"/>
        <v>5.9090743789758982</v>
      </c>
      <c r="AE14" s="276">
        <f t="shared" ca="1" si="9"/>
        <v>1</v>
      </c>
      <c r="AF14" s="276">
        <f t="shared" ca="1" si="19"/>
        <v>1</v>
      </c>
      <c r="AG14" s="277">
        <f t="shared" ca="1" si="11"/>
        <v>54.75</v>
      </c>
      <c r="AH14" s="111">
        <f t="shared" ca="1" si="12"/>
        <v>66.974999999999994</v>
      </c>
      <c r="AI14" s="152">
        <f t="shared" ref="AI14:AJ17" ca="1" si="22">IF($AF14&gt;0.745,$Y14/AG14,"")</f>
        <v>1.0744292237442925</v>
      </c>
      <c r="AJ14" s="111">
        <f t="shared" ca="1" si="22"/>
        <v>0.87831280328480799</v>
      </c>
      <c r="AK14" s="152"/>
      <c r="AL14" s="111"/>
      <c r="AM14" s="278">
        <f t="shared" si="20"/>
        <v>453500</v>
      </c>
      <c r="AN14" s="279">
        <f t="shared" si="21"/>
        <v>283500</v>
      </c>
      <c r="AO14" s="31">
        <f>SUMPRODUCT(--('background 118-no2-2010'!$B$6:$B$950=AM14),--('background 118-no2-2010'!$C$6:$C$950=AN14),('background 118-no2-2010'!$F$6:$F$950))</f>
        <v>12.63856</v>
      </c>
      <c r="AP14" s="270">
        <f t="shared" ca="1" si="15"/>
        <v>38.064648395563367</v>
      </c>
      <c r="AQ14" s="271"/>
    </row>
    <row r="15" spans="1:43" s="178" customFormat="1" ht="15.75" customHeight="1" thickBot="1" x14ac:dyDescent="0.25">
      <c r="A15" s="281" t="s">
        <v>92</v>
      </c>
      <c r="B15" s="11" t="str">
        <f t="shared" ca="1" si="0"/>
        <v>26 Market Street Lutterworth</v>
      </c>
      <c r="C15" s="11" t="s">
        <v>152</v>
      </c>
      <c r="D15" s="11" t="s">
        <v>41</v>
      </c>
      <c r="E15" s="282">
        <v>454497</v>
      </c>
      <c r="F15" s="281">
        <v>284618</v>
      </c>
      <c r="G15" s="11">
        <v>5</v>
      </c>
      <c r="H15" s="266" t="s">
        <v>56</v>
      </c>
      <c r="I15" s="83" t="s">
        <v>21</v>
      </c>
      <c r="J15" s="83">
        <v>1.6</v>
      </c>
      <c r="K15" s="83">
        <v>4.8</v>
      </c>
      <c r="L15" s="283" t="s">
        <v>21</v>
      </c>
      <c r="M15" s="269">
        <f t="shared" ca="1" si="5"/>
        <v>52.4</v>
      </c>
      <c r="N15" s="269">
        <f t="shared" ca="1" si="5"/>
        <v>27.6</v>
      </c>
      <c r="O15" s="269">
        <f t="shared" ca="1" si="5"/>
        <v>53.2</v>
      </c>
      <c r="P15" s="269">
        <f t="shared" ca="1" si="5"/>
        <v>22.3</v>
      </c>
      <c r="Q15" s="269">
        <f t="shared" ca="1" si="5"/>
        <v>10.5</v>
      </c>
      <c r="R15" s="269">
        <f t="shared" ca="1" si="5"/>
        <v>40.5</v>
      </c>
      <c r="S15" s="269">
        <f t="shared" ca="1" si="5"/>
        <v>31.9</v>
      </c>
      <c r="T15" s="269">
        <f t="shared" ca="1" si="5"/>
        <v>39.9</v>
      </c>
      <c r="U15" s="269">
        <f t="shared" ca="1" si="5"/>
        <v>47.7</v>
      </c>
      <c r="V15" s="269" t="str">
        <f t="shared" ca="1" si="5"/>
        <v/>
      </c>
      <c r="W15" s="269" t="str">
        <f t="shared" ca="1" si="5"/>
        <v/>
      </c>
      <c r="X15" s="269">
        <f t="shared" ca="1" si="5"/>
        <v>58</v>
      </c>
      <c r="Y15" s="271">
        <f t="shared" ca="1" si="16"/>
        <v>38.4</v>
      </c>
      <c r="Z15" s="271">
        <f t="shared" ca="1" si="2"/>
        <v>29.567999999999998</v>
      </c>
      <c r="AA15" s="271">
        <f t="shared" ca="1" si="17"/>
        <v>15.234682653588667</v>
      </c>
      <c r="AB15" s="272">
        <v>12</v>
      </c>
      <c r="AC15" s="272">
        <f t="shared" ca="1" si="18"/>
        <v>10</v>
      </c>
      <c r="AD15" s="284">
        <f t="shared" ca="1" si="3"/>
        <v>6.1740408349348241</v>
      </c>
      <c r="AE15" s="276">
        <f t="shared" ca="1" si="9"/>
        <v>0.83333333333333337</v>
      </c>
      <c r="AF15" s="276">
        <f t="shared" ca="1" si="19"/>
        <v>0.83333333333333337</v>
      </c>
      <c r="AG15" s="277">
        <f t="shared" ca="1" si="11"/>
        <v>34.787500000000001</v>
      </c>
      <c r="AH15" s="111">
        <f t="shared" ca="1" si="12"/>
        <v>52.85</v>
      </c>
      <c r="AI15" s="152">
        <f t="shared" ca="1" si="22"/>
        <v>1.1038447718289615</v>
      </c>
      <c r="AJ15" s="111">
        <f t="shared" ca="1" si="22"/>
        <v>0.72658467360454115</v>
      </c>
      <c r="AK15" s="152"/>
      <c r="AL15" s="111"/>
      <c r="AM15" s="278">
        <f t="shared" si="20"/>
        <v>453500</v>
      </c>
      <c r="AN15" s="279">
        <f t="shared" si="21"/>
        <v>284500</v>
      </c>
      <c r="AO15" s="31">
        <f>SUMPRODUCT(--('background 118-no2-2010'!$B$6:$B$950=AM15),--('background 118-no2-2010'!$C$6:$C$950=AN15),('background 118-no2-2010'!$F$6:$F$950))</f>
        <v>13.18355</v>
      </c>
      <c r="AP15" s="270">
        <f t="shared" ca="1" si="15"/>
        <v>28.178901753170926</v>
      </c>
      <c r="AQ15" s="271"/>
    </row>
    <row r="16" spans="1:43" s="178" customFormat="1" ht="15.75" customHeight="1" thickBot="1" x14ac:dyDescent="0.25">
      <c r="A16" s="281" t="s">
        <v>93</v>
      </c>
      <c r="B16" s="11" t="str">
        <f t="shared" ca="1" si="0"/>
        <v>24 Rugby Road Lutterworth</v>
      </c>
      <c r="C16" s="11" t="s">
        <v>152</v>
      </c>
      <c r="D16" s="11" t="s">
        <v>41</v>
      </c>
      <c r="E16" s="282">
        <v>454432</v>
      </c>
      <c r="F16" s="281">
        <v>284229</v>
      </c>
      <c r="G16" s="11">
        <v>13</v>
      </c>
      <c r="H16" s="266" t="s">
        <v>56</v>
      </c>
      <c r="I16" s="83" t="s">
        <v>21</v>
      </c>
      <c r="J16" s="83">
        <v>0</v>
      </c>
      <c r="K16" s="83">
        <v>2</v>
      </c>
      <c r="L16" s="283" t="s">
        <v>21</v>
      </c>
      <c r="M16" s="269">
        <f t="shared" ca="1" si="5"/>
        <v>57.8</v>
      </c>
      <c r="N16" s="269">
        <f t="shared" ca="1" si="5"/>
        <v>34.4</v>
      </c>
      <c r="O16" s="269">
        <f t="shared" ca="1" si="5"/>
        <v>60</v>
      </c>
      <c r="P16" s="269">
        <f t="shared" ca="1" si="5"/>
        <v>27.7</v>
      </c>
      <c r="Q16" s="269">
        <f t="shared" ca="1" si="5"/>
        <v>48.3</v>
      </c>
      <c r="R16" s="269">
        <f t="shared" ca="1" si="5"/>
        <v>51.3</v>
      </c>
      <c r="S16" s="269">
        <f t="shared" ca="1" si="5"/>
        <v>50.9</v>
      </c>
      <c r="T16" s="269">
        <f t="shared" ca="1" si="5"/>
        <v>43.8</v>
      </c>
      <c r="U16" s="269">
        <f t="shared" ca="1" si="5"/>
        <v>50.5</v>
      </c>
      <c r="V16" s="269">
        <f t="shared" ca="1" si="5"/>
        <v>47.6</v>
      </c>
      <c r="W16" s="269">
        <f t="shared" ca="1" si="5"/>
        <v>72.3</v>
      </c>
      <c r="X16" s="269">
        <f t="shared" ca="1" si="5"/>
        <v>62.6</v>
      </c>
      <c r="Y16" s="271">
        <f t="shared" ca="1" si="16"/>
        <v>50.6</v>
      </c>
      <c r="Z16" s="271">
        <f t="shared" ca="1" si="2"/>
        <v>38.962000000000003</v>
      </c>
      <c r="AA16" s="271">
        <f t="shared" ca="1" si="17"/>
        <v>12.071981083182953</v>
      </c>
      <c r="AB16" s="272">
        <v>12</v>
      </c>
      <c r="AC16" s="272">
        <f t="shared" ca="1" si="18"/>
        <v>12</v>
      </c>
      <c r="AD16" s="284">
        <f t="shared" ca="1" si="3"/>
        <v>4.4660543988582448</v>
      </c>
      <c r="AE16" s="276">
        <f t="shared" ca="1" si="9"/>
        <v>1</v>
      </c>
      <c r="AF16" s="276">
        <f t="shared" ca="1" si="19"/>
        <v>1</v>
      </c>
      <c r="AG16" s="277">
        <f t="shared" ca="1" si="11"/>
        <v>46.774999999999999</v>
      </c>
      <c r="AH16" s="111">
        <f t="shared" ca="1" si="12"/>
        <v>58.249999999999993</v>
      </c>
      <c r="AI16" s="152">
        <f t="shared" ca="1" si="22"/>
        <v>1.081774452164618</v>
      </c>
      <c r="AJ16" s="111">
        <f t="shared" ca="1" si="22"/>
        <v>0.86866952789699581</v>
      </c>
      <c r="AK16" s="152"/>
      <c r="AL16" s="111"/>
      <c r="AM16" s="278">
        <f t="shared" si="20"/>
        <v>453500</v>
      </c>
      <c r="AN16" s="279">
        <f t="shared" si="21"/>
        <v>283500</v>
      </c>
      <c r="AO16" s="31">
        <f>SUMPRODUCT(--('background 118-no2-2010'!$B$6:$B$950=AM16),--('background 118-no2-2010'!$C$6:$C$950=AN16),('background 118-no2-2010'!$F$6:$F$950))</f>
        <v>12.63856</v>
      </c>
      <c r="AP16" s="270" t="str">
        <f t="shared" si="15"/>
        <v/>
      </c>
      <c r="AQ16" s="271"/>
    </row>
    <row r="17" spans="1:43" s="178" customFormat="1" ht="15.75" customHeight="1" x14ac:dyDescent="0.2">
      <c r="A17" s="281" t="s">
        <v>94</v>
      </c>
      <c r="B17" s="11" t="str">
        <f t="shared" ca="1" si="0"/>
        <v>17 Rugby road Lutterworth</v>
      </c>
      <c r="C17" s="11" t="s">
        <v>152</v>
      </c>
      <c r="D17" s="11" t="s">
        <v>41</v>
      </c>
      <c r="E17" s="282">
        <v>454476</v>
      </c>
      <c r="F17" s="281">
        <v>284178</v>
      </c>
      <c r="G17" s="11">
        <v>7</v>
      </c>
      <c r="H17" s="266" t="s">
        <v>56</v>
      </c>
      <c r="I17" s="83" t="s">
        <v>21</v>
      </c>
      <c r="J17" s="83">
        <v>3.7</v>
      </c>
      <c r="K17" s="83">
        <v>5.2</v>
      </c>
      <c r="L17" s="283" t="s">
        <v>21</v>
      </c>
      <c r="M17" s="269">
        <f t="shared" ca="1" si="5"/>
        <v>47.3</v>
      </c>
      <c r="N17" s="269">
        <f t="shared" ca="1" si="5"/>
        <v>26.6</v>
      </c>
      <c r="O17" s="269">
        <f t="shared" ca="1" si="5"/>
        <v>40.9</v>
      </c>
      <c r="P17" s="269">
        <f t="shared" ca="1" si="5"/>
        <v>19.5</v>
      </c>
      <c r="Q17" s="269">
        <f t="shared" ca="1" si="5"/>
        <v>40.1</v>
      </c>
      <c r="R17" s="269">
        <f t="shared" ca="1" si="5"/>
        <v>32.4</v>
      </c>
      <c r="S17" s="269">
        <f t="shared" ca="1" si="5"/>
        <v>32.1</v>
      </c>
      <c r="T17" s="269">
        <f t="shared" ca="1" si="5"/>
        <v>37.1</v>
      </c>
      <c r="U17" s="269">
        <f t="shared" ca="1" si="5"/>
        <v>43</v>
      </c>
      <c r="V17" s="269">
        <f t="shared" ca="1" si="5"/>
        <v>44.3</v>
      </c>
      <c r="W17" s="269">
        <f t="shared" ca="1" si="5"/>
        <v>50.2</v>
      </c>
      <c r="X17" s="269">
        <f t="shared" ca="1" si="5"/>
        <v>51.6</v>
      </c>
      <c r="Y17" s="271">
        <f t="shared" ca="1" si="16"/>
        <v>38.758333333333333</v>
      </c>
      <c r="Z17" s="271">
        <f t="shared" ca="1" si="2"/>
        <v>29.843916666666669</v>
      </c>
      <c r="AA17" s="271">
        <f t="shared" ca="1" si="17"/>
        <v>9.6770072696557126</v>
      </c>
      <c r="AB17" s="272">
        <v>12</v>
      </c>
      <c r="AC17" s="272">
        <f t="shared" ca="1" si="18"/>
        <v>12</v>
      </c>
      <c r="AD17" s="284">
        <f t="shared" ca="1" si="3"/>
        <v>3.5800288773343607</v>
      </c>
      <c r="AE17" s="276">
        <f t="shared" ca="1" si="9"/>
        <v>1</v>
      </c>
      <c r="AF17" s="276">
        <f t="shared" ca="1" si="19"/>
        <v>1</v>
      </c>
      <c r="AG17" s="277">
        <f t="shared" ca="1" si="11"/>
        <v>34.5</v>
      </c>
      <c r="AH17" s="111">
        <f t="shared" ca="1" si="12"/>
        <v>47.274999999999999</v>
      </c>
      <c r="AI17" s="152">
        <f t="shared" ca="1" si="22"/>
        <v>1.1234299516908213</v>
      </c>
      <c r="AJ17" s="111">
        <f t="shared" ca="1" si="22"/>
        <v>0.8198484047241319</v>
      </c>
      <c r="AK17" s="152"/>
      <c r="AL17" s="111"/>
      <c r="AM17" s="278">
        <f t="shared" si="20"/>
        <v>453500</v>
      </c>
      <c r="AN17" s="279">
        <f t="shared" si="21"/>
        <v>283500</v>
      </c>
      <c r="AO17" s="31">
        <f>SUMPRODUCT(--('background 118-no2-2010'!$B$6:$B$950=AM17),--('background 118-no2-2010'!$C$6:$C$950=AN17),('background 118-no2-2010'!$F$6:$F$950))</f>
        <v>12.63856</v>
      </c>
      <c r="AP17" s="271">
        <f t="shared" ca="1" si="15"/>
        <v>27.053230177442451</v>
      </c>
      <c r="AQ17" s="271"/>
    </row>
    <row r="18" spans="1:43" ht="15.75" customHeight="1" x14ac:dyDescent="0.2">
      <c r="A18" s="22" t="s">
        <v>95</v>
      </c>
      <c r="B18" s="42" t="str">
        <f t="shared" ca="1" si="0"/>
        <v>Spencerdene main street theddingworth</v>
      </c>
      <c r="C18" s="128" t="s">
        <v>156</v>
      </c>
      <c r="D18" s="4" t="s">
        <v>41</v>
      </c>
      <c r="E18" s="25">
        <v>466535</v>
      </c>
      <c r="F18" s="22">
        <v>285545</v>
      </c>
      <c r="G18" s="4">
        <v>18</v>
      </c>
      <c r="H18" s="19" t="s">
        <v>56</v>
      </c>
      <c r="I18" s="21" t="s">
        <v>22</v>
      </c>
      <c r="J18" s="21">
        <v>1.2</v>
      </c>
      <c r="K18" s="21">
        <v>0.2</v>
      </c>
      <c r="L18" s="56" t="s">
        <v>22</v>
      </c>
      <c r="M18" s="170">
        <f t="shared" ca="1" si="5"/>
        <v>31.7</v>
      </c>
      <c r="N18" s="170">
        <f t="shared" ca="1" si="5"/>
        <v>16.399999999999999</v>
      </c>
      <c r="O18" s="170">
        <f t="shared" ca="1" si="5"/>
        <v>25.3</v>
      </c>
      <c r="P18" s="170">
        <f t="shared" ca="1" si="5"/>
        <v>11.2</v>
      </c>
      <c r="Q18" s="170">
        <f t="shared" ca="1" si="5"/>
        <v>21.8</v>
      </c>
      <c r="R18" s="170">
        <f t="shared" ca="1" si="5"/>
        <v>24.4</v>
      </c>
      <c r="S18" s="170">
        <f t="shared" ca="1" si="5"/>
        <v>23</v>
      </c>
      <c r="T18" s="170">
        <f t="shared" ca="1" si="5"/>
        <v>23.6</v>
      </c>
      <c r="U18" s="170">
        <f t="shared" ca="1" si="5"/>
        <v>28</v>
      </c>
      <c r="V18" s="170">
        <f t="shared" ca="1" si="5"/>
        <v>31.5</v>
      </c>
      <c r="W18" s="170">
        <f t="shared" ca="1" si="5"/>
        <v>40.700000000000003</v>
      </c>
      <c r="X18" s="171">
        <f t="shared" ca="1" si="5"/>
        <v>30.7</v>
      </c>
      <c r="Y18" s="9">
        <f t="shared" ca="1" si="16"/>
        <v>25.691666666666663</v>
      </c>
      <c r="Z18" s="9">
        <f t="shared" ca="1" si="2"/>
        <v>19.782583333333331</v>
      </c>
      <c r="AA18" s="9">
        <f t="shared" ca="1" si="17"/>
        <v>7.6895984448100085</v>
      </c>
      <c r="AB18" s="29">
        <v>12</v>
      </c>
      <c r="AC18" s="29">
        <f t="shared" ca="1" si="18"/>
        <v>12</v>
      </c>
      <c r="AD18" s="30">
        <f t="shared" ref="AD18:AD24" ca="1" si="23">CONFIDENCE(1-$AA$2, AA18, AC18)</f>
        <v>2.8447828673073468</v>
      </c>
      <c r="AE18" s="50">
        <f t="shared" ref="AE18:AE24" ca="1" si="24">AC18/AB18</f>
        <v>1</v>
      </c>
      <c r="AF18" s="50">
        <f t="shared" ca="1" si="19"/>
        <v>1</v>
      </c>
      <c r="AG18" s="34">
        <f t="shared" ca="1" si="11"/>
        <v>22.174999999999997</v>
      </c>
      <c r="AH18" s="33">
        <f t="shared" ca="1" si="12"/>
        <v>32.725000000000001</v>
      </c>
      <c r="AI18" s="28">
        <f t="shared" ref="AI18:AJ20" ca="1" si="25">IF($AF18&gt;0.745,$Y18/AG18,"")</f>
        <v>1.1585869973694101</v>
      </c>
      <c r="AJ18" s="33">
        <f t="shared" ca="1" si="25"/>
        <v>0.78507766743060847</v>
      </c>
      <c r="AK18" s="28"/>
      <c r="AL18" s="33"/>
      <c r="AM18" s="37">
        <f t="shared" si="20"/>
        <v>465500</v>
      </c>
      <c r="AN18" s="27">
        <f t="shared" si="21"/>
        <v>285500</v>
      </c>
      <c r="AO18" s="31">
        <f>SUMPRODUCT(--('background 118-no2-2010'!$B$6:$B$950=AM18),--('background 118-no2-2010'!$C$6:$C$950=AN18),('background 118-no2-2010'!$F$6:$F$950))</f>
        <v>10.00981</v>
      </c>
      <c r="AP18" s="8">
        <f t="shared" ref="AP18:AP24" ca="1" si="26">IF(ISNUMBER(J18)=TRUE,IF(J18&gt;0,((Z18-AO18)/(-0.5476*LN(K18)+2.7171))*(-0.5476*LN(K18+J18)+2.7171)+AO18,""),D18)</f>
        <v>16.888632109864975</v>
      </c>
      <c r="AQ18" s="9"/>
    </row>
    <row r="19" spans="1:43" ht="15.75" customHeight="1" thickBot="1" x14ac:dyDescent="0.25">
      <c r="A19" s="22" t="s">
        <v>96</v>
      </c>
      <c r="B19" s="42" t="str">
        <f t="shared" ca="1" si="0"/>
        <v>Homeside main street Theddingworth</v>
      </c>
      <c r="C19" s="128" t="s">
        <v>156</v>
      </c>
      <c r="D19" s="4" t="s">
        <v>41</v>
      </c>
      <c r="E19" s="25">
        <v>466651</v>
      </c>
      <c r="F19" s="22">
        <v>285607</v>
      </c>
      <c r="G19" s="4">
        <v>6</v>
      </c>
      <c r="H19" s="19" t="s">
        <v>68</v>
      </c>
      <c r="I19" s="21" t="s">
        <v>22</v>
      </c>
      <c r="J19" s="21">
        <v>0.2</v>
      </c>
      <c r="K19" s="21">
        <v>1.4</v>
      </c>
      <c r="L19" s="56" t="s">
        <v>21</v>
      </c>
      <c r="M19" s="170">
        <f t="shared" ca="1" si="5"/>
        <v>49.8</v>
      </c>
      <c r="N19" s="170">
        <f t="shared" ca="1" si="5"/>
        <v>25.3</v>
      </c>
      <c r="O19" s="170">
        <f t="shared" ca="1" si="5"/>
        <v>38.9</v>
      </c>
      <c r="P19" s="170">
        <f t="shared" ca="1" si="5"/>
        <v>18.100000000000001</v>
      </c>
      <c r="Q19" s="170">
        <f t="shared" ca="1" si="5"/>
        <v>31.1</v>
      </c>
      <c r="R19" s="170">
        <f t="shared" ca="1" si="5"/>
        <v>31.3</v>
      </c>
      <c r="S19" s="170">
        <f t="shared" ca="1" si="5"/>
        <v>30.9</v>
      </c>
      <c r="T19" s="170">
        <f t="shared" ca="1" si="5"/>
        <v>31.7</v>
      </c>
      <c r="U19" s="170">
        <f t="shared" ca="1" si="5"/>
        <v>38.1</v>
      </c>
      <c r="V19" s="170">
        <f t="shared" ca="1" si="5"/>
        <v>35.5</v>
      </c>
      <c r="W19" s="170">
        <f t="shared" ca="1" si="5"/>
        <v>58.9</v>
      </c>
      <c r="X19" s="171" t="str">
        <f t="shared" ca="1" si="5"/>
        <v/>
      </c>
      <c r="Y19" s="9">
        <f t="shared" ca="1" si="16"/>
        <v>35.418181818181822</v>
      </c>
      <c r="Z19" s="9">
        <f t="shared" ca="1" si="2"/>
        <v>27.272000000000002</v>
      </c>
      <c r="AA19" s="9">
        <f ca="1">STDEV(M19:X19)</f>
        <v>11.178981901928108</v>
      </c>
      <c r="AB19" s="29">
        <v>12</v>
      </c>
      <c r="AC19" s="29">
        <f ca="1">COUNT(M19:X19)</f>
        <v>11</v>
      </c>
      <c r="AD19" s="30">
        <f t="shared" ca="1" si="23"/>
        <v>4.3195847173522282</v>
      </c>
      <c r="AE19" s="50">
        <f t="shared" ca="1" si="24"/>
        <v>0.91666666666666663</v>
      </c>
      <c r="AF19" s="50">
        <f t="shared" ref="AF19:AF24" ca="1" si="27">AC19/12</f>
        <v>0.91666666666666663</v>
      </c>
      <c r="AG19" s="58">
        <f t="shared" ca="1" si="11"/>
        <v>32.137500000000003</v>
      </c>
      <c r="AH19" s="59">
        <f t="shared" ca="1" si="12"/>
        <v>44.166666666666664</v>
      </c>
      <c r="AI19" s="60">
        <f t="shared" ca="1" si="25"/>
        <v>1.1020826703440472</v>
      </c>
      <c r="AJ19" s="59">
        <f t="shared" ca="1" si="25"/>
        <v>0.80192109777015452</v>
      </c>
      <c r="AK19" s="60"/>
      <c r="AL19" s="59"/>
      <c r="AM19" s="61">
        <f t="shared" ref="AM19:AM24" si="28">IF((ROUND(E19,3-1-INT(LOG10(ABS(E19))))-ROUND(E19,4-1-INT(LOG10(ABS(E19)))))&gt;500,ROUNDUP(E19,3-1-INT(LOG10(ABS(E19))))-500,ROUNDDOWN(E19,3-1-INT(LOG10(ABS(E19))))-500)</f>
        <v>465500</v>
      </c>
      <c r="AN19" s="62">
        <f t="shared" ref="AN19:AN24" si="29">IF((ROUND(F19,4-1-INT(LOG10(ABS(F19))))-ROUND(F19,3-1-INT(LOG10(ABS(F19)))))&lt;500,ROUND(F19,3-1-INT(LOG10(ABS(F19))))-500,ROUNDDOWN(F19,3-1-INT(LOG10(ABS(F19))))-500)</f>
        <v>285500</v>
      </c>
      <c r="AO19" s="63">
        <f>SUMPRODUCT(--('background 118-no2-2010'!$B$6:$B$950=AM19),--('background 118-no2-2010'!$C$6:$C$950=AN19),('background 118-no2-2010'!$F$6:$F$950))</f>
        <v>10.00981</v>
      </c>
      <c r="AP19" s="64">
        <f t="shared" ca="1" si="26"/>
        <v>26.773650971333481</v>
      </c>
      <c r="AQ19" s="65"/>
    </row>
    <row r="20" spans="1:43" ht="15.75" customHeight="1" thickBot="1" x14ac:dyDescent="0.25">
      <c r="A20" s="22" t="s">
        <v>99</v>
      </c>
      <c r="B20" s="68" t="str">
        <f t="shared" ca="1" si="0"/>
        <v>40 regent street lutterworth</v>
      </c>
      <c r="C20" s="128" t="s">
        <v>152</v>
      </c>
      <c r="D20" s="4" t="s">
        <v>41</v>
      </c>
      <c r="E20" s="25">
        <v>466651</v>
      </c>
      <c r="F20" s="22">
        <v>285607</v>
      </c>
      <c r="G20" s="4">
        <v>3</v>
      </c>
      <c r="H20" s="19" t="s">
        <v>68</v>
      </c>
      <c r="I20" s="21" t="s">
        <v>22</v>
      </c>
      <c r="J20" s="21">
        <v>0.2</v>
      </c>
      <c r="K20" s="21">
        <v>1.4</v>
      </c>
      <c r="L20" s="56" t="s">
        <v>21</v>
      </c>
      <c r="M20" s="170">
        <f t="shared" ca="1" si="5"/>
        <v>28.5</v>
      </c>
      <c r="N20" s="170">
        <f t="shared" ca="1" si="5"/>
        <v>16</v>
      </c>
      <c r="O20" s="170">
        <f t="shared" ca="1" si="5"/>
        <v>29.7</v>
      </c>
      <c r="P20" s="170">
        <f t="shared" ca="1" si="5"/>
        <v>13.5</v>
      </c>
      <c r="Q20" s="170">
        <f t="shared" ca="1" si="5"/>
        <v>24.2</v>
      </c>
      <c r="R20" s="170">
        <f t="shared" ca="1" si="5"/>
        <v>20.8</v>
      </c>
      <c r="S20" s="170">
        <f t="shared" ca="1" si="5"/>
        <v>17.899999999999999</v>
      </c>
      <c r="T20" s="170">
        <f t="shared" ca="1" si="5"/>
        <v>22.4</v>
      </c>
      <c r="U20" s="170">
        <f t="shared" ca="1" si="5"/>
        <v>27</v>
      </c>
      <c r="V20" s="170">
        <f t="shared" ca="1" si="5"/>
        <v>31.2</v>
      </c>
      <c r="W20" s="170">
        <f t="shared" ca="1" si="5"/>
        <v>51.2</v>
      </c>
      <c r="X20" s="171">
        <f t="shared" ca="1" si="5"/>
        <v>38.700000000000003</v>
      </c>
      <c r="Y20" s="9">
        <f t="shared" ca="1" si="16"/>
        <v>26.758333333333336</v>
      </c>
      <c r="Z20" s="9">
        <f t="shared" ca="1" si="2"/>
        <v>20.60391666666667</v>
      </c>
      <c r="AA20" s="9">
        <f t="shared" ref="AA20:AA24" ca="1" si="30">STDEV(M20:X20)</f>
        <v>10.455573401373778</v>
      </c>
      <c r="AB20" s="29">
        <v>12</v>
      </c>
      <c r="AC20" s="29">
        <f ca="1">COUNT(M20:X20)</f>
        <v>12</v>
      </c>
      <c r="AD20" s="30">
        <f t="shared" ca="1" si="23"/>
        <v>3.8680610299199341</v>
      </c>
      <c r="AE20" s="50">
        <f t="shared" ca="1" si="24"/>
        <v>1</v>
      </c>
      <c r="AF20" s="50">
        <f t="shared" ca="1" si="27"/>
        <v>1</v>
      </c>
      <c r="AG20" s="58">
        <f t="shared" ca="1" si="11"/>
        <v>21.625000000000004</v>
      </c>
      <c r="AH20" s="59">
        <f t="shared" ca="1" si="12"/>
        <v>37.025000000000006</v>
      </c>
      <c r="AI20" s="60">
        <f t="shared" ca="1" si="25"/>
        <v>1.2373795761078998</v>
      </c>
      <c r="AJ20" s="59">
        <f t="shared" ca="1" si="25"/>
        <v>0.7227098807112311</v>
      </c>
      <c r="AK20" s="60"/>
      <c r="AL20" s="59"/>
      <c r="AM20" s="61">
        <f t="shared" si="28"/>
        <v>465500</v>
      </c>
      <c r="AN20" s="62">
        <f t="shared" si="29"/>
        <v>285500</v>
      </c>
      <c r="AO20" s="63">
        <f>SUMPRODUCT(--('background 118-no2-2010'!$B$6:$B$950=AM20),--('background 118-no2-2010'!$C$6:$C$950=AN20),('background 118-no2-2010'!$F$6:$F$950))</f>
        <v>10.00981</v>
      </c>
      <c r="AP20" s="64">
        <f t="shared" ca="1" si="26"/>
        <v>20.298071187795053</v>
      </c>
      <c r="AQ20" s="65"/>
    </row>
    <row r="21" spans="1:43" ht="14.25" customHeight="1" thickBot="1" x14ac:dyDescent="0.25">
      <c r="A21" s="22" t="s">
        <v>104</v>
      </c>
      <c r="B21" s="79" t="str">
        <f t="shared" ca="1" si="0"/>
        <v xml:space="preserve">69 leicester road Kibworth </v>
      </c>
      <c r="C21" s="128" t="s">
        <v>153</v>
      </c>
      <c r="D21" s="4" t="s">
        <v>41</v>
      </c>
      <c r="E21" s="25">
        <v>467933</v>
      </c>
      <c r="F21" s="22">
        <v>294660</v>
      </c>
      <c r="G21" s="4">
        <v>8</v>
      </c>
      <c r="H21" s="19" t="s">
        <v>68</v>
      </c>
      <c r="I21" s="21" t="s">
        <v>22</v>
      </c>
      <c r="J21" s="21">
        <v>3.5</v>
      </c>
      <c r="K21" s="21">
        <v>4</v>
      </c>
      <c r="L21" s="56" t="s">
        <v>21</v>
      </c>
      <c r="M21" s="170">
        <f t="shared" ca="1" si="5"/>
        <v>40.299999999999997</v>
      </c>
      <c r="N21" s="170">
        <f t="shared" ca="1" si="5"/>
        <v>27.8</v>
      </c>
      <c r="O21" s="170">
        <f t="shared" ca="1" si="5"/>
        <v>54.3</v>
      </c>
      <c r="P21" s="170">
        <f t="shared" ca="1" si="5"/>
        <v>28.7</v>
      </c>
      <c r="Q21" s="170">
        <f t="shared" ca="1" si="5"/>
        <v>48.6</v>
      </c>
      <c r="R21" s="170">
        <f t="shared" ca="1" si="5"/>
        <v>36.9</v>
      </c>
      <c r="S21" s="170">
        <f t="shared" ca="1" si="5"/>
        <v>41.5</v>
      </c>
      <c r="T21" s="170">
        <f t="shared" ca="1" si="5"/>
        <v>42.8</v>
      </c>
      <c r="U21" s="170">
        <f t="shared" ca="1" si="5"/>
        <v>40</v>
      </c>
      <c r="V21" s="170">
        <f t="shared" ca="1" si="5"/>
        <v>45.7</v>
      </c>
      <c r="W21" s="170">
        <f t="shared" ca="1" si="5"/>
        <v>76.8</v>
      </c>
      <c r="X21" s="171">
        <f t="shared" ca="1" si="5"/>
        <v>51.4</v>
      </c>
      <c r="Y21" s="9">
        <f t="shared" ca="1" si="16"/>
        <v>44.56666666666667</v>
      </c>
      <c r="Z21" s="9">
        <f t="shared" ca="1" si="2"/>
        <v>34.31633333333334</v>
      </c>
      <c r="AA21" s="9">
        <f t="shared" ca="1" si="30"/>
        <v>12.937635960345439</v>
      </c>
      <c r="AB21" s="29">
        <v>12</v>
      </c>
      <c r="AC21" s="29">
        <f ca="1">COUNT(M21:X21)</f>
        <v>12</v>
      </c>
      <c r="AD21" s="30">
        <f t="shared" ca="1" si="23"/>
        <v>4.7863052131533639</v>
      </c>
      <c r="AE21" s="50">
        <f t="shared" ca="1" si="24"/>
        <v>1</v>
      </c>
      <c r="AF21" s="50">
        <f t="shared" ca="1" si="27"/>
        <v>1</v>
      </c>
      <c r="AG21" s="58">
        <f t="shared" ca="1" si="11"/>
        <v>40.112500000000004</v>
      </c>
      <c r="AH21" s="59">
        <f t="shared" ca="1" si="12"/>
        <v>53.475000000000001</v>
      </c>
      <c r="AI21" s="60">
        <f t="shared" ref="AI21:AJ24" ca="1" si="31">IF($AF21&gt;0.745,$Y21/AG21,"")</f>
        <v>1.1110418614313908</v>
      </c>
      <c r="AJ21" s="59">
        <f t="shared" ca="1" si="31"/>
        <v>0.83341125136356553</v>
      </c>
      <c r="AK21" s="60"/>
      <c r="AL21" s="59"/>
      <c r="AM21" s="61">
        <f t="shared" si="28"/>
        <v>466500</v>
      </c>
      <c r="AN21" s="62">
        <f t="shared" si="29"/>
        <v>294500</v>
      </c>
      <c r="AO21" s="63">
        <f>SUMPRODUCT(--('background 118-no2-2010'!$B$6:$B$950=AM21),--('background 118-no2-2010'!$C$6:$C$950=AN21),('background 118-no2-2010'!$F$6:$F$950))</f>
        <v>12.5107</v>
      </c>
      <c r="AP21" s="64">
        <f t="shared" ca="1" si="26"/>
        <v>30.482726826082523</v>
      </c>
      <c r="AQ21" s="65"/>
    </row>
    <row r="22" spans="1:43" ht="26.25" customHeight="1" thickBot="1" x14ac:dyDescent="0.25">
      <c r="A22" s="22" t="s">
        <v>146</v>
      </c>
      <c r="B22" s="117" t="str">
        <f t="shared" ca="1" si="0"/>
        <v>Alma House, Watling Street Claybrooke Parva Leicestershire LE17 5BE</v>
      </c>
      <c r="C22" s="128" t="s">
        <v>157</v>
      </c>
      <c r="D22" s="4" t="s">
        <v>41</v>
      </c>
      <c r="E22" s="25">
        <v>448065</v>
      </c>
      <c r="F22" s="22">
        <v>287719</v>
      </c>
      <c r="G22" s="4">
        <v>19</v>
      </c>
      <c r="H22" s="19" t="s">
        <v>68</v>
      </c>
      <c r="I22" s="21" t="s">
        <v>22</v>
      </c>
      <c r="J22" s="21">
        <v>0</v>
      </c>
      <c r="K22" s="21">
        <v>7</v>
      </c>
      <c r="L22" s="56" t="s">
        <v>21</v>
      </c>
      <c r="M22" s="170">
        <f t="shared" ca="1" si="5"/>
        <v>29.3</v>
      </c>
      <c r="N22" s="170">
        <f t="shared" ca="1" si="5"/>
        <v>24.5</v>
      </c>
      <c r="O22" s="170">
        <f t="shared" ca="1" si="5"/>
        <v>23.5</v>
      </c>
      <c r="P22" s="170">
        <f t="shared" ca="1" si="5"/>
        <v>36.4</v>
      </c>
      <c r="Q22" s="170">
        <f t="shared" ca="1" si="5"/>
        <v>39.299999999999997</v>
      </c>
      <c r="R22" s="170">
        <f t="shared" ca="1" si="5"/>
        <v>34.299999999999997</v>
      </c>
      <c r="S22" s="170">
        <f t="shared" ca="1" si="5"/>
        <v>37.200000000000003</v>
      </c>
      <c r="T22" s="170">
        <f t="shared" ca="1" si="5"/>
        <v>36.299999999999997</v>
      </c>
      <c r="U22" s="170">
        <f t="shared" ca="1" si="5"/>
        <v>42.2</v>
      </c>
      <c r="V22" s="170">
        <f t="shared" ca="1" si="5"/>
        <v>46.3</v>
      </c>
      <c r="W22" s="170">
        <f t="shared" ca="1" si="5"/>
        <v>69.099999999999994</v>
      </c>
      <c r="X22" s="171">
        <f t="shared" ca="1" si="5"/>
        <v>48.1</v>
      </c>
      <c r="Y22" s="9">
        <f t="shared" ca="1" si="16"/>
        <v>38.875</v>
      </c>
      <c r="Z22" s="9">
        <f t="shared" ca="1" si="2"/>
        <v>29.93375</v>
      </c>
      <c r="AA22" s="9">
        <f t="shared" ca="1" si="30"/>
        <v>12.19620842721211</v>
      </c>
      <c r="AB22" s="29">
        <v>12</v>
      </c>
      <c r="AC22" s="29">
        <f t="shared" ref="AC22:AC24" ca="1" si="32">COUNT(M22:X22)</f>
        <v>12</v>
      </c>
      <c r="AD22" s="30">
        <f t="shared" ca="1" si="23"/>
        <v>4.5120125620161344</v>
      </c>
      <c r="AE22" s="50">
        <f t="shared" ca="1" si="24"/>
        <v>1</v>
      </c>
      <c r="AF22" s="50">
        <f t="shared" ca="1" si="27"/>
        <v>1</v>
      </c>
      <c r="AG22" s="58">
        <f t="shared" ca="1" si="11"/>
        <v>32.6</v>
      </c>
      <c r="AH22" s="59">
        <f t="shared" ca="1" si="12"/>
        <v>51.424999999999997</v>
      </c>
      <c r="AI22" s="60">
        <f t="shared" ca="1" si="31"/>
        <v>1.1924846625766872</v>
      </c>
      <c r="AJ22" s="59">
        <f t="shared" ca="1" si="31"/>
        <v>0.75595527467185231</v>
      </c>
      <c r="AK22" s="60"/>
      <c r="AL22" s="59"/>
      <c r="AM22" s="61">
        <f t="shared" si="28"/>
        <v>447500</v>
      </c>
      <c r="AN22" s="62">
        <f t="shared" si="29"/>
        <v>287500</v>
      </c>
      <c r="AO22" s="63">
        <f>SUMPRODUCT(--('background 118-no2-2010'!$B$6:$B$950=AM22),--('background 118-no2-2010'!$C$6:$C$950=AN22),('background 118-no2-2010'!$F$6:$F$950))</f>
        <v>12.24602</v>
      </c>
      <c r="AP22" s="64" t="str">
        <f t="shared" si="26"/>
        <v/>
      </c>
      <c r="AQ22" s="65"/>
    </row>
    <row r="23" spans="1:43" ht="26.25" customHeight="1" thickBot="1" x14ac:dyDescent="0.25">
      <c r="A23" s="22" t="s">
        <v>147</v>
      </c>
      <c r="B23" s="117" t="str">
        <f t="shared" ca="1" si="0"/>
        <v>sign post outside White House Farm Watling street</v>
      </c>
      <c r="C23" s="128" t="s">
        <v>157</v>
      </c>
      <c r="D23" s="4" t="s">
        <v>41</v>
      </c>
      <c r="E23" s="25">
        <v>448948</v>
      </c>
      <c r="F23" s="22">
        <v>286554</v>
      </c>
      <c r="G23" s="4">
        <v>20</v>
      </c>
      <c r="H23" s="19" t="s">
        <v>68</v>
      </c>
      <c r="I23" s="21" t="s">
        <v>22</v>
      </c>
      <c r="J23" s="21">
        <v>14</v>
      </c>
      <c r="K23" s="21">
        <v>1</v>
      </c>
      <c r="L23" s="56" t="s">
        <v>21</v>
      </c>
      <c r="M23" s="170">
        <f t="shared" ca="1" si="5"/>
        <v>49.4</v>
      </c>
      <c r="N23" s="170">
        <f t="shared" ca="1" si="5"/>
        <v>22.9</v>
      </c>
      <c r="O23" s="170">
        <f t="shared" ca="1" si="5"/>
        <v>18</v>
      </c>
      <c r="P23" s="170">
        <f t="shared" ca="1" si="5"/>
        <v>14.5</v>
      </c>
      <c r="Q23" s="170">
        <f t="shared" ca="1" si="5"/>
        <v>26.2</v>
      </c>
      <c r="R23" s="170">
        <f t="shared" ca="1" si="5"/>
        <v>33.5</v>
      </c>
      <c r="S23" s="170">
        <f t="shared" ca="1" si="5"/>
        <v>31.3</v>
      </c>
      <c r="T23" s="170">
        <f t="shared" ca="1" si="5"/>
        <v>28.3</v>
      </c>
      <c r="U23" s="170">
        <f t="shared" ca="1" si="5"/>
        <v>34</v>
      </c>
      <c r="V23" s="170">
        <f t="shared" ca="1" si="5"/>
        <v>28.4</v>
      </c>
      <c r="W23" s="170">
        <f t="shared" ca="1" si="5"/>
        <v>64.599999999999994</v>
      </c>
      <c r="X23" s="171">
        <f t="shared" ca="1" si="5"/>
        <v>46.8</v>
      </c>
      <c r="Y23" s="9">
        <f t="shared" ca="1" si="16"/>
        <v>33.158333333333339</v>
      </c>
      <c r="Z23" s="9">
        <f t="shared" ca="1" si="2"/>
        <v>25.531916666666671</v>
      </c>
      <c r="AA23" s="9">
        <f t="shared" ca="1" si="30"/>
        <v>14.20802963329559</v>
      </c>
      <c r="AB23" s="29">
        <v>12</v>
      </c>
      <c r="AC23" s="29">
        <f t="shared" ca="1" si="32"/>
        <v>12</v>
      </c>
      <c r="AD23" s="30">
        <f t="shared" ca="1" si="23"/>
        <v>5.2562899830321408</v>
      </c>
      <c r="AE23" s="50">
        <f t="shared" ca="1" si="24"/>
        <v>1</v>
      </c>
      <c r="AF23" s="50">
        <f t="shared" ca="1" si="27"/>
        <v>1</v>
      </c>
      <c r="AG23" s="58">
        <f t="shared" ca="1" si="11"/>
        <v>28.012500000000003</v>
      </c>
      <c r="AH23" s="59">
        <f t="shared" ca="1" si="12"/>
        <v>43.45</v>
      </c>
      <c r="AI23" s="60">
        <f t="shared" ca="1" si="31"/>
        <v>1.1836977539788784</v>
      </c>
      <c r="AJ23" s="59">
        <f t="shared" ca="1" si="31"/>
        <v>0.76313770617568089</v>
      </c>
      <c r="AK23" s="60"/>
      <c r="AL23" s="59"/>
      <c r="AM23" s="61">
        <f t="shared" si="28"/>
        <v>447500</v>
      </c>
      <c r="AN23" s="62">
        <f t="shared" si="29"/>
        <v>286500</v>
      </c>
      <c r="AO23" s="63">
        <f>SUMPRODUCT(--('background 118-no2-2010'!$B$6:$B$950=AM23),--('background 118-no2-2010'!$C$6:$C$950=AN23),('background 118-no2-2010'!$F$6:$F$950))</f>
        <v>11.9747</v>
      </c>
      <c r="AP23" s="64">
        <f t="shared" ca="1" si="26"/>
        <v>18.132711583918603</v>
      </c>
      <c r="AQ23" s="65"/>
    </row>
    <row r="24" spans="1:43" ht="26.25" customHeight="1" thickBot="1" x14ac:dyDescent="0.25">
      <c r="A24" s="22" t="s">
        <v>149</v>
      </c>
      <c r="B24" s="157" t="str">
        <f t="shared" ca="1" si="0"/>
        <v>sign outside 64 Leicester Road Kibworth</v>
      </c>
      <c r="C24" s="157" t="s">
        <v>153</v>
      </c>
      <c r="D24" s="4" t="s">
        <v>41</v>
      </c>
      <c r="E24" s="25">
        <v>468143</v>
      </c>
      <c r="F24" s="22">
        <v>294351</v>
      </c>
      <c r="G24" s="4">
        <v>14</v>
      </c>
      <c r="H24" s="19" t="s">
        <v>68</v>
      </c>
      <c r="I24" s="21" t="s">
        <v>22</v>
      </c>
      <c r="J24" s="21">
        <v>0.5</v>
      </c>
      <c r="K24" s="21">
        <v>2.2999999999999998</v>
      </c>
      <c r="L24" s="56" t="s">
        <v>21</v>
      </c>
      <c r="M24" s="170">
        <f t="shared" ca="1" si="5"/>
        <v>93.9</v>
      </c>
      <c r="N24" s="170">
        <f t="shared" ca="1" si="5"/>
        <v>44</v>
      </c>
      <c r="O24" s="170">
        <f t="shared" ca="1" si="5"/>
        <v>76.099999999999994</v>
      </c>
      <c r="P24" s="170">
        <f t="shared" ca="1" si="5"/>
        <v>39.4</v>
      </c>
      <c r="Q24" s="170">
        <f t="shared" ca="1" si="5"/>
        <v>66.3</v>
      </c>
      <c r="R24" s="170">
        <f t="shared" ca="1" si="5"/>
        <v>73.5</v>
      </c>
      <c r="S24" s="170">
        <f t="shared" ca="1" si="5"/>
        <v>67.900000000000006</v>
      </c>
      <c r="T24" s="170">
        <f t="shared" ca="1" si="5"/>
        <v>70.2</v>
      </c>
      <c r="U24" s="170">
        <f t="shared" ca="1" si="5"/>
        <v>67.099999999999994</v>
      </c>
      <c r="V24" s="170">
        <f t="shared" ca="1" si="5"/>
        <v>69.400000000000006</v>
      </c>
      <c r="W24" s="170">
        <f t="shared" ca="1" si="5"/>
        <v>105.4</v>
      </c>
      <c r="X24" s="171">
        <f t="shared" ca="1" si="5"/>
        <v>82.3</v>
      </c>
      <c r="Y24" s="9">
        <f t="shared" ca="1" si="16"/>
        <v>71.291666666666671</v>
      </c>
      <c r="Z24" s="9">
        <f t="shared" ca="1" si="2"/>
        <v>54.894583333333337</v>
      </c>
      <c r="AA24" s="9">
        <f t="shared" ca="1" si="30"/>
        <v>18.201821004470613</v>
      </c>
      <c r="AB24" s="29">
        <v>12</v>
      </c>
      <c r="AC24" s="29">
        <f t="shared" ca="1" si="32"/>
        <v>12</v>
      </c>
      <c r="AD24" s="30">
        <f t="shared" ca="1" si="23"/>
        <v>6.73380137063742</v>
      </c>
      <c r="AE24" s="50">
        <f t="shared" ca="1" si="24"/>
        <v>1</v>
      </c>
      <c r="AF24" s="50">
        <f t="shared" ca="1" si="27"/>
        <v>1</v>
      </c>
      <c r="AG24" s="58">
        <f t="shared" ca="1" si="11"/>
        <v>66.412500000000009</v>
      </c>
      <c r="AH24" s="59">
        <f t="shared" ca="1" si="12"/>
        <v>81.05</v>
      </c>
      <c r="AI24" s="60">
        <f t="shared" ca="1" si="31"/>
        <v>1.0734675952067256</v>
      </c>
      <c r="AJ24" s="59">
        <f t="shared" ca="1" si="31"/>
        <v>0.8796010692987869</v>
      </c>
      <c r="AK24" s="60"/>
      <c r="AL24" s="59"/>
      <c r="AM24" s="61">
        <f t="shared" si="28"/>
        <v>467500</v>
      </c>
      <c r="AN24" s="62">
        <f t="shared" si="29"/>
        <v>293500</v>
      </c>
      <c r="AO24" s="63">
        <f>SUMPRODUCT(--('background 118-no2-2010'!$B$6:$B$950=AM24),--('background 118-no2-2010'!$C$6:$C$950=AN24),('background 118-no2-2010'!$F$6:$F$950))</f>
        <v>12.41821</v>
      </c>
      <c r="AP24" s="64">
        <f t="shared" ca="1" si="26"/>
        <v>52.870923119494684</v>
      </c>
      <c r="AQ24" s="65"/>
    </row>
    <row r="25" spans="1:43" ht="26.25" customHeight="1" thickBot="1" x14ac:dyDescent="0.25">
      <c r="A25" s="22" t="s">
        <v>173</v>
      </c>
      <c r="B25" s="157" t="str">
        <f>'(09)'!B23</f>
        <v xml:space="preserve">lamppost outside 78 leicester road kibworth </v>
      </c>
      <c r="C25" s="161" t="s">
        <v>153</v>
      </c>
      <c r="D25" s="4" t="s">
        <v>41</v>
      </c>
      <c r="E25" s="25">
        <v>468022</v>
      </c>
      <c r="F25" s="22">
        <v>294450</v>
      </c>
      <c r="G25" s="4">
        <v>12</v>
      </c>
      <c r="H25" s="19" t="s">
        <v>68</v>
      </c>
      <c r="I25" s="21" t="s">
        <v>22</v>
      </c>
      <c r="J25" s="21">
        <v>3.1</v>
      </c>
      <c r="K25" s="21">
        <v>6.4</v>
      </c>
      <c r="L25" s="56" t="s">
        <v>21</v>
      </c>
      <c r="M25" s="173"/>
      <c r="N25" s="173"/>
      <c r="O25" s="173"/>
      <c r="P25" s="173"/>
      <c r="Q25" s="173"/>
      <c r="R25" s="173"/>
      <c r="S25" s="173"/>
      <c r="T25" s="173"/>
      <c r="U25" s="170">
        <f t="shared" ref="U25:W26" ca="1" si="33">IF(ISNUMBER(INDIRECT("'"&amp;U$2&amp;"'!H"&amp;($G25+11)))=TRUE,INDIRECT("'"&amp;U$2&amp;"'!H"&amp;($G25+11)),"")</f>
        <v>49.6</v>
      </c>
      <c r="V25" s="170" t="str">
        <f t="shared" ca="1" si="33"/>
        <v/>
      </c>
      <c r="W25" s="170">
        <f t="shared" ca="1" si="33"/>
        <v>61.3</v>
      </c>
      <c r="X25" s="171">
        <f ca="1">IF(ISNUMBER(INDIRECT("'"&amp;X$2&amp;"'!H"&amp;($G9+11)))=TRUE,INDIRECT("'"&amp;X$2&amp;"'!H"&amp;($G9+11)),"")</f>
        <v>65.5</v>
      </c>
      <c r="Y25" s="9">
        <f ca="1">AVERAGE(U25:X25)</f>
        <v>58.800000000000004</v>
      </c>
      <c r="Z25" s="9">
        <f t="shared" ref="Z25:Z26" ca="1" si="34">Y25*$Y$2</f>
        <v>45.276000000000003</v>
      </c>
      <c r="AA25" s="9">
        <f t="shared" ref="AA25:AA26" ca="1" si="35">STDEV(M25:X25)</f>
        <v>8.2395388220457715</v>
      </c>
      <c r="AB25" s="29">
        <v>4</v>
      </c>
      <c r="AC25" s="29">
        <f t="shared" ref="AC25:AC26" ca="1" si="36">COUNT(M25:X25)</f>
        <v>3</v>
      </c>
      <c r="AD25" s="30">
        <f t="shared" ref="AD25:AD26" ca="1" si="37">CONFIDENCE(1-$AA$2, AA25, AC25)</f>
        <v>6.0964688972256749</v>
      </c>
      <c r="AE25" s="50">
        <f t="shared" ref="AE25:AE26" ca="1" si="38">AC25/AB25</f>
        <v>0.75</v>
      </c>
      <c r="AF25" s="50">
        <f t="shared" ref="AF25:AF26" ca="1" si="39">AC25/12</f>
        <v>0.25</v>
      </c>
      <c r="AG25" s="58" t="str">
        <f t="shared" ca="1" si="11"/>
        <v/>
      </c>
      <c r="AH25" s="59" t="str">
        <f t="shared" ca="1" si="12"/>
        <v/>
      </c>
      <c r="AI25" s="60" t="str">
        <f t="shared" ref="AI25:AI26" ca="1" si="40">IF($AF25&gt;0.745,$Y25/AG25,"")</f>
        <v/>
      </c>
      <c r="AJ25" s="59" t="str">
        <f t="shared" ref="AJ25:AJ26" ca="1" si="41">IF($AF25&gt;0.745,$Y25/AH25,"")</f>
        <v/>
      </c>
      <c r="AK25" s="60"/>
      <c r="AL25" s="59">
        <f ca="1">Z25*AJ32</f>
        <v>36.415921075726999</v>
      </c>
      <c r="AM25" s="61">
        <f t="shared" ref="AM25:AM26" si="42">IF((ROUND(E25,3-1-INT(LOG10(ABS(E25))))-ROUND(E25,4-1-INT(LOG10(ABS(E25)))))&gt;500,ROUNDUP(E25,3-1-INT(LOG10(ABS(E25))))-500,ROUNDDOWN(E25,3-1-INT(LOG10(ABS(E25))))-500)</f>
        <v>467500</v>
      </c>
      <c r="AN25" s="62">
        <f t="shared" ref="AN25:AN26" si="43">IF((ROUND(F25,4-1-INT(LOG10(ABS(F25))))-ROUND(F25,3-1-INT(LOG10(ABS(F25)))))&lt;500,ROUND(F25,3-1-INT(LOG10(ABS(F25))))-500,ROUNDDOWN(F25,3-1-INT(LOG10(ABS(F25))))-500)</f>
        <v>293500</v>
      </c>
      <c r="AO25" s="63">
        <f>SUMPRODUCT(--('background 118-no2-2010'!$B$6:$B$950=AM25),--('background 118-no2-2010'!$C$6:$C$950=AN25),('background 118-no2-2010'!$F$6:$F$950))</f>
        <v>12.41821</v>
      </c>
      <c r="AP25" s="64">
        <f t="shared" ref="AP25:AP27" ca="1" si="44">IF(ISNUMBER(J25)=TRUE,IF(J25&gt;0,((Z25-AO25)/(-0.5476*LN(K25)+2.7171))*(-0.5476*LN(K25+J25)+2.7171)+AO25,""),D25)</f>
        <v>41.096809728319677</v>
      </c>
      <c r="AQ25" s="64">
        <f ca="1">IF(ISNUMBER(J25)=TRUE,IF(J25&gt;0,((AL25-AO25)/(-0.5476*LN(K25)+2.7171))*(-0.5476*LN(K25+J25)+2.7171)+AO25,""),D25)</f>
        <v>33.363646389259237</v>
      </c>
    </row>
    <row r="26" spans="1:43" ht="26.25" customHeight="1" thickBot="1" x14ac:dyDescent="0.25">
      <c r="A26" s="22" t="s">
        <v>174</v>
      </c>
      <c r="B26" s="157" t="str">
        <f>'(09)'!B26</f>
        <v xml:space="preserve">signpost just north of 11 Leicester road Kibworth </v>
      </c>
      <c r="C26" s="161" t="s">
        <v>153</v>
      </c>
      <c r="D26" s="4" t="s">
        <v>41</v>
      </c>
      <c r="E26" s="25">
        <v>468309</v>
      </c>
      <c r="F26" s="22">
        <v>294352</v>
      </c>
      <c r="G26" s="4">
        <v>15</v>
      </c>
      <c r="H26" s="19" t="s">
        <v>68</v>
      </c>
      <c r="I26" s="21" t="s">
        <v>22</v>
      </c>
      <c r="J26" s="21">
        <v>0</v>
      </c>
      <c r="K26" s="21">
        <v>1.4</v>
      </c>
      <c r="L26" s="56" t="s">
        <v>21</v>
      </c>
      <c r="M26" s="173">
        <f t="shared" ca="1" si="5"/>
        <v>43</v>
      </c>
      <c r="N26" s="173"/>
      <c r="O26" s="173"/>
      <c r="P26" s="173"/>
      <c r="Q26" s="173"/>
      <c r="R26" s="173"/>
      <c r="S26" s="173"/>
      <c r="T26" s="173"/>
      <c r="U26" s="170">
        <f t="shared" ca="1" si="33"/>
        <v>62.8</v>
      </c>
      <c r="V26" s="170">
        <f t="shared" ca="1" si="33"/>
        <v>66.400000000000006</v>
      </c>
      <c r="W26" s="170">
        <f t="shared" ca="1" si="33"/>
        <v>89.9</v>
      </c>
      <c r="X26" s="171">
        <f ca="1">IF(ISNUMBER(INDIRECT("'"&amp;X$2&amp;"'!H"&amp;($G8+11)))=TRUE,INDIRECT("'"&amp;X$2&amp;"'!H"&amp;($G8+11)),"")</f>
        <v>56.5</v>
      </c>
      <c r="Y26" s="9">
        <f ca="1">AVERAGE(U26:X26)</f>
        <v>68.900000000000006</v>
      </c>
      <c r="Z26" s="9">
        <f t="shared" ca="1" si="34"/>
        <v>53.053000000000004</v>
      </c>
      <c r="AA26" s="9">
        <f t="shared" ca="1" si="35"/>
        <v>17.138173765019413</v>
      </c>
      <c r="AB26" s="29">
        <v>4</v>
      </c>
      <c r="AC26" s="29">
        <f t="shared" ca="1" si="36"/>
        <v>5</v>
      </c>
      <c r="AD26" s="30">
        <f t="shared" ca="1" si="37"/>
        <v>9.822354973167668</v>
      </c>
      <c r="AE26" s="50">
        <f t="shared" ca="1" si="38"/>
        <v>1.25</v>
      </c>
      <c r="AF26" s="50">
        <f t="shared" ca="1" si="39"/>
        <v>0.41666666666666669</v>
      </c>
      <c r="AG26" s="58" t="str">
        <f t="shared" ca="1" si="11"/>
        <v/>
      </c>
      <c r="AH26" s="59" t="str">
        <f t="shared" ca="1" si="12"/>
        <v/>
      </c>
      <c r="AI26" s="60" t="str">
        <f t="shared" ca="1" si="40"/>
        <v/>
      </c>
      <c r="AJ26" s="59" t="str">
        <f t="shared" ca="1" si="41"/>
        <v/>
      </c>
      <c r="AK26" s="60"/>
      <c r="AL26" s="59">
        <f ca="1">Z26*AJ32</f>
        <v>42.67103677070731</v>
      </c>
      <c r="AM26" s="61">
        <f t="shared" si="42"/>
        <v>467500</v>
      </c>
      <c r="AN26" s="62">
        <f t="shared" si="43"/>
        <v>293500</v>
      </c>
      <c r="AO26" s="63">
        <f>SUMPRODUCT(--('background 118-no2-2010'!$B$6:$B$950=AM26),--('background 118-no2-2010'!$C$6:$C$950=AN26),('background 118-no2-2010'!$F$6:$F$950))</f>
        <v>12.41821</v>
      </c>
      <c r="AP26" s="64" t="str">
        <f t="shared" si="44"/>
        <v/>
      </c>
      <c r="AQ26" s="65"/>
    </row>
    <row r="27" spans="1:43" ht="26.25" customHeight="1" thickBot="1" x14ac:dyDescent="0.25">
      <c r="A27" s="22" t="s">
        <v>181</v>
      </c>
      <c r="B27" s="164" t="str">
        <f>'(11)'!B27</f>
        <v xml:space="preserve">pizza Express st marys road </v>
      </c>
      <c r="C27" s="164" t="s">
        <v>154</v>
      </c>
      <c r="D27" s="4" t="s">
        <v>41</v>
      </c>
      <c r="E27" s="25">
        <v>473479</v>
      </c>
      <c r="F27" s="22">
        <v>287214</v>
      </c>
      <c r="G27" s="4">
        <v>16</v>
      </c>
      <c r="H27" s="19" t="s">
        <v>56</v>
      </c>
      <c r="I27" s="21" t="s">
        <v>22</v>
      </c>
      <c r="J27" s="21">
        <v>0</v>
      </c>
      <c r="K27" s="21">
        <v>1</v>
      </c>
      <c r="L27" s="56" t="s">
        <v>21</v>
      </c>
      <c r="M27" s="173">
        <f t="shared" ca="1" si="5"/>
        <v>33.299999999999997</v>
      </c>
      <c r="N27" s="173"/>
      <c r="O27" s="173"/>
      <c r="P27" s="173"/>
      <c r="Q27" s="173"/>
      <c r="R27" s="173"/>
      <c r="S27" s="173"/>
      <c r="T27" s="173"/>
      <c r="U27" s="173"/>
      <c r="V27" s="173"/>
      <c r="W27" s="170" t="str">
        <f ca="1">IF(ISNUMBER(INDIRECT("'"&amp;W$2&amp;"'!H"&amp;($G27+11)))=TRUE,INDIRECT("'"&amp;W$2&amp;"'!H"&amp;($G27+11)),"")</f>
        <v/>
      </c>
      <c r="X27" s="171">
        <f ca="1">IF(ISNUMBER(INDIRECT("'"&amp;X$2&amp;"'!H"&amp;($G9+11)))=TRUE,INDIRECT("'"&amp;X$2&amp;"'!H"&amp;($G9+11)),"")</f>
        <v>65.5</v>
      </c>
      <c r="Y27" s="9">
        <f ca="1">AVERAGE(X27:X27)</f>
        <v>65.5</v>
      </c>
      <c r="Z27" s="9">
        <f t="shared" ref="Z27" ca="1" si="45">Y27*$Y$2</f>
        <v>50.435000000000002</v>
      </c>
      <c r="AA27" s="9">
        <f t="shared" ref="AA27" ca="1" si="46">STDEV(M27:X27)</f>
        <v>22.768838354206832</v>
      </c>
      <c r="AB27" s="29">
        <v>5</v>
      </c>
      <c r="AC27" s="29">
        <f t="shared" ref="AC27" ca="1" si="47">COUNT(M27:X27)</f>
        <v>2</v>
      </c>
      <c r="AD27" s="30">
        <f t="shared" ref="AD27" ca="1" si="48">CONFIDENCE(1-$AA$2, AA27, AC27)</f>
        <v>20.632980205268073</v>
      </c>
      <c r="AE27" s="50">
        <f t="shared" ref="AE27" ca="1" si="49">AC27/AB27</f>
        <v>0.4</v>
      </c>
      <c r="AF27" s="50">
        <f t="shared" ref="AF27" ca="1" si="50">AC27/12</f>
        <v>0.16666666666666666</v>
      </c>
      <c r="AG27" s="58" t="str">
        <f t="shared" ca="1" si="11"/>
        <v/>
      </c>
      <c r="AH27" s="59" t="str">
        <f t="shared" ca="1" si="12"/>
        <v/>
      </c>
      <c r="AI27" s="60" t="str">
        <f t="shared" ref="AI27" ca="1" si="51">IF($AF27&gt;0.745,$Y27/AG27,"")</f>
        <v/>
      </c>
      <c r="AJ27" s="59" t="str">
        <f t="shared" ref="AJ27" ca="1" si="52">IF($AF27&gt;0.745,$Y27/AH27,"")</f>
        <v/>
      </c>
      <c r="AK27" s="60"/>
      <c r="AL27" s="59"/>
      <c r="AM27" s="61">
        <f t="shared" ref="AM27" si="53">IF((ROUND(E27,3-1-INT(LOG10(ABS(E27))))-ROUND(E27,4-1-INT(LOG10(ABS(E27)))))&gt;500,ROUNDUP(E27,3-1-INT(LOG10(ABS(E27))))-500,ROUNDDOWN(E27,3-1-INT(LOG10(ABS(E27))))-500)</f>
        <v>472500</v>
      </c>
      <c r="AN27" s="62">
        <f t="shared" ref="AN27" si="54">IF((ROUND(F27,4-1-INT(LOG10(ABS(F27))))-ROUND(F27,3-1-INT(LOG10(ABS(F27)))))&lt;500,ROUND(F27,3-1-INT(LOG10(ABS(F27))))-500,ROUNDDOWN(F27,3-1-INT(LOG10(ABS(F27))))-500)</f>
        <v>286500</v>
      </c>
      <c r="AO27" s="63">
        <f>SUMPRODUCT(--('background 118-no2-2010'!$B$6:$B$950=AM27),--('background 118-no2-2010'!$C$6:$C$950=AN27),('background 118-no2-2010'!$F$6:$F$950))</f>
        <v>12.49919</v>
      </c>
      <c r="AP27" s="64" t="str">
        <f t="shared" si="44"/>
        <v/>
      </c>
      <c r="AQ27" s="65"/>
    </row>
    <row r="28" spans="1:43" ht="26.25" customHeight="1" thickBot="1" x14ac:dyDescent="0.25">
      <c r="A28" s="72"/>
      <c r="B28" s="146"/>
      <c r="C28" s="146"/>
      <c r="D28" s="146"/>
      <c r="E28" s="146"/>
      <c r="F28" s="146"/>
      <c r="G28" s="146"/>
      <c r="H28" s="146"/>
      <c r="I28" s="146"/>
      <c r="J28" s="146"/>
      <c r="K28" s="146"/>
      <c r="L28" s="146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138"/>
      <c r="Z28" s="138"/>
      <c r="AA28" s="138"/>
      <c r="AB28" s="74"/>
      <c r="AC28" s="74"/>
      <c r="AD28" s="75"/>
      <c r="AE28" s="76"/>
      <c r="AF28" s="76"/>
      <c r="AG28" s="148"/>
      <c r="AH28" s="39"/>
      <c r="AI28" s="39"/>
      <c r="AJ28" s="39"/>
      <c r="AK28" s="39"/>
      <c r="AL28" s="149"/>
      <c r="AM28" s="77"/>
      <c r="AN28" s="77"/>
      <c r="AO28" s="78"/>
      <c r="AP28" s="147"/>
      <c r="AQ28" s="147"/>
    </row>
    <row r="29" spans="1:43" ht="26.25" customHeight="1" thickBot="1" x14ac:dyDescent="0.25">
      <c r="A29" s="72"/>
      <c r="B29" s="146"/>
      <c r="C29" s="146"/>
      <c r="D29" s="146"/>
      <c r="E29" s="146"/>
      <c r="F29" s="146"/>
      <c r="G29" s="146"/>
      <c r="H29" s="146"/>
      <c r="I29" s="146"/>
      <c r="J29" s="146"/>
      <c r="K29" s="146"/>
      <c r="L29" s="146"/>
      <c r="M29" s="174"/>
      <c r="N29" s="261" t="s">
        <v>182</v>
      </c>
      <c r="O29" s="261"/>
      <c r="P29" s="261"/>
      <c r="Q29" s="261"/>
      <c r="R29" s="261"/>
      <c r="S29" s="261"/>
      <c r="T29" s="73"/>
      <c r="U29" s="73"/>
      <c r="V29" s="73"/>
      <c r="W29" s="73"/>
      <c r="X29" s="73"/>
      <c r="Y29" s="138"/>
      <c r="Z29" s="138"/>
      <c r="AA29" s="138"/>
      <c r="AB29" s="74"/>
      <c r="AC29" s="74"/>
      <c r="AD29" s="75"/>
      <c r="AE29" s="76"/>
      <c r="AF29" s="76"/>
      <c r="AG29" s="148"/>
      <c r="AH29" s="39"/>
      <c r="AI29" s="39"/>
      <c r="AJ29" s="39"/>
      <c r="AK29" s="39"/>
      <c r="AL29" s="149"/>
      <c r="AM29" s="77"/>
      <c r="AN29" s="77"/>
      <c r="AO29" s="78"/>
      <c r="AP29" s="147"/>
      <c r="AQ29" s="147"/>
    </row>
    <row r="30" spans="1:43" ht="26.25" customHeight="1" thickBot="1" x14ac:dyDescent="0.25">
      <c r="A30" s="72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75"/>
      <c r="N30" s="261" t="s">
        <v>183</v>
      </c>
      <c r="O30" s="261"/>
      <c r="P30" s="261"/>
      <c r="Q30" s="261"/>
      <c r="R30" s="261"/>
      <c r="S30" s="261"/>
      <c r="T30" s="73"/>
      <c r="U30" s="73"/>
      <c r="V30" s="73"/>
      <c r="W30" s="73"/>
      <c r="X30" s="73"/>
      <c r="Y30" s="138"/>
      <c r="Z30" s="138"/>
      <c r="AA30" s="138"/>
      <c r="AB30" s="74"/>
      <c r="AC30" s="74"/>
      <c r="AD30" s="75"/>
      <c r="AE30" s="76"/>
      <c r="AF30" s="76"/>
      <c r="AG30" s="139"/>
      <c r="AH30" s="39"/>
      <c r="AI30" s="39"/>
      <c r="AJ30" s="39"/>
      <c r="AK30" s="39"/>
      <c r="AL30" s="140"/>
      <c r="AM30" s="77"/>
      <c r="AN30" s="77"/>
      <c r="AO30" s="78"/>
      <c r="AP30" s="142"/>
      <c r="AQ30" s="142"/>
    </row>
    <row r="31" spans="1:43" ht="15.75" customHeight="1" thickBot="1" x14ac:dyDescent="0.25">
      <c r="A31" s="72"/>
      <c r="B31" s="68"/>
      <c r="C31" s="128"/>
      <c r="D31" s="68"/>
      <c r="E31" s="68"/>
      <c r="F31" s="68"/>
      <c r="G31" s="68"/>
      <c r="H31" s="68"/>
      <c r="I31" s="68"/>
      <c r="J31" s="68"/>
      <c r="K31" s="68"/>
      <c r="L31" s="68"/>
      <c r="M31" s="176" t="s">
        <v>184</v>
      </c>
      <c r="N31" s="261" t="s">
        <v>185</v>
      </c>
      <c r="O31" s="261"/>
      <c r="P31" s="261"/>
      <c r="Q31" s="261"/>
      <c r="R31" s="261"/>
      <c r="S31" s="261"/>
      <c r="T31" s="73"/>
      <c r="U31" s="73"/>
      <c r="V31" s="73"/>
      <c r="W31" s="73"/>
      <c r="X31" s="73"/>
      <c r="Y31" s="67"/>
      <c r="Z31" s="67"/>
      <c r="AA31" s="67"/>
      <c r="AB31" s="74"/>
      <c r="AC31" s="74"/>
      <c r="AD31" s="75"/>
      <c r="AE31" s="76"/>
      <c r="AF31" s="76"/>
      <c r="AG31" s="70"/>
      <c r="AH31" s="39"/>
      <c r="AI31" s="39"/>
      <c r="AJ31" s="39"/>
      <c r="AK31" s="39"/>
      <c r="AL31" s="71"/>
      <c r="AM31" s="77"/>
      <c r="AN31" s="77"/>
      <c r="AO31" s="78"/>
      <c r="AP31" s="69"/>
      <c r="AQ31" s="69"/>
    </row>
    <row r="32" spans="1:43" ht="28.5" customHeight="1" thickBot="1" x14ac:dyDescent="0.25">
      <c r="A32" s="26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177" t="s">
        <v>184</v>
      </c>
      <c r="N32" s="262" t="s">
        <v>186</v>
      </c>
      <c r="O32" s="262"/>
      <c r="P32" s="262"/>
      <c r="Q32" s="262"/>
      <c r="R32" s="262"/>
      <c r="S32" s="262"/>
      <c r="T32" s="122"/>
      <c r="U32" s="122"/>
      <c r="V32" s="122"/>
      <c r="W32" s="122"/>
      <c r="X32" s="122"/>
      <c r="Y32" s="32"/>
      <c r="Z32" s="32"/>
      <c r="AA32" s="32"/>
      <c r="AB32" s="32"/>
      <c r="AC32" s="32"/>
      <c r="AD32" s="32"/>
      <c r="AE32" s="51"/>
      <c r="AF32" s="51"/>
      <c r="AG32" s="229" t="s">
        <v>59</v>
      </c>
      <c r="AH32" s="235"/>
      <c r="AI32" s="39">
        <f ca="1">AVERAGE(AI5:AI31)</f>
        <v>1.1316896633907143</v>
      </c>
      <c r="AJ32" s="39">
        <f ca="1">AVERAGE(AJ5:AJ31)</f>
        <v>0.80430959174235783</v>
      </c>
      <c r="AK32" s="39"/>
      <c r="AL32" s="40"/>
      <c r="AM32" s="32"/>
      <c r="AN32" s="32"/>
      <c r="AO32" s="32"/>
      <c r="AP32" s="32"/>
      <c r="AQ32" s="32"/>
    </row>
    <row r="33" spans="1:42" ht="19.5" customHeight="1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38"/>
      <c r="Z33" s="38"/>
      <c r="AA33" s="38"/>
      <c r="AB33" s="38"/>
      <c r="AC33" s="38"/>
      <c r="AD33" s="38"/>
      <c r="AE33" s="52"/>
      <c r="AF33" s="52"/>
      <c r="AG33" s="38"/>
      <c r="AH33" s="38"/>
      <c r="AI33" s="38"/>
      <c r="AJ33" s="38"/>
      <c r="AK33" s="38"/>
      <c r="AL33" s="38"/>
      <c r="AM33" s="38"/>
      <c r="AN33" s="38"/>
      <c r="AO33" s="38"/>
      <c r="AP33" s="38"/>
    </row>
    <row r="34" spans="1:42" ht="17.2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7"/>
      <c r="Z34" s="17"/>
      <c r="AA34" s="17"/>
      <c r="AB34" s="17"/>
      <c r="AC34" s="17"/>
      <c r="AD34" s="17"/>
      <c r="AE34" s="53"/>
      <c r="AF34" s="53"/>
      <c r="AG34" s="17"/>
      <c r="AH34" s="17"/>
      <c r="AI34" s="17"/>
      <c r="AJ34" s="17"/>
      <c r="AK34" s="17"/>
      <c r="AL34" s="17"/>
    </row>
    <row r="35" spans="1:42" ht="15" customHeight="1" x14ac:dyDescent="0.2"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</row>
    <row r="36" spans="1:42" ht="0" hidden="1" customHeight="1" x14ac:dyDescent="0.3">
      <c r="M36" s="126"/>
    </row>
  </sheetData>
  <autoFilter ref="A4:AQ27"/>
  <mergeCells count="38">
    <mergeCell ref="N29:S29"/>
    <mergeCell ref="N30:S30"/>
    <mergeCell ref="N31:S31"/>
    <mergeCell ref="N32:S32"/>
    <mergeCell ref="AF1:AF4"/>
    <mergeCell ref="AC3:AC4"/>
    <mergeCell ref="AD1:AD4"/>
    <mergeCell ref="AE1:AE4"/>
    <mergeCell ref="L1:L4"/>
    <mergeCell ref="AA3:AA4"/>
    <mergeCell ref="Y3:Y4"/>
    <mergeCell ref="AB3:AB4"/>
    <mergeCell ref="M3:X3"/>
    <mergeCell ref="AG32:AH32"/>
    <mergeCell ref="AM1:AQ1"/>
    <mergeCell ref="AG1:AL2"/>
    <mergeCell ref="AG3:AH3"/>
    <mergeCell ref="AI3:AJ3"/>
    <mergeCell ref="AK3:AL3"/>
    <mergeCell ref="AM2:AO3"/>
    <mergeCell ref="AP2:AP4"/>
    <mergeCell ref="AQ2:AQ4"/>
    <mergeCell ref="B1:B4"/>
    <mergeCell ref="AA1:AC1"/>
    <mergeCell ref="AA2:AC2"/>
    <mergeCell ref="A1:A4"/>
    <mergeCell ref="Y1:Z1"/>
    <mergeCell ref="Y2:Z2"/>
    <mergeCell ref="H1:H4"/>
    <mergeCell ref="I1:I4"/>
    <mergeCell ref="G1:G4"/>
    <mergeCell ref="D1:D4"/>
    <mergeCell ref="E1:F3"/>
    <mergeCell ref="J1:J4"/>
    <mergeCell ref="Z3:Z4"/>
    <mergeCell ref="M1:X1"/>
    <mergeCell ref="C1:C4"/>
    <mergeCell ref="K1:K4"/>
  </mergeCells>
  <phoneticPr fontId="2" type="noConversion"/>
  <conditionalFormatting sqref="T31:X31 M5:X7 M11:X18">
    <cfRule type="cellIs" priority="20" stopIfTrue="1" operator="equal">
      <formula>""</formula>
    </cfRule>
  </conditionalFormatting>
  <conditionalFormatting sqref="M31:N31">
    <cfRule type="cellIs" priority="37" stopIfTrue="1" operator="equal">
      <formula>""</formula>
    </cfRule>
    <cfRule type="cellIs" dxfId="29" priority="38" stopIfTrue="1" operator="notBetween">
      <formula>#REF!-(2*#REF!)</formula>
      <formula>#REF!+(2*#REF!)</formula>
    </cfRule>
  </conditionalFormatting>
  <conditionalFormatting sqref="AP5:AQ31">
    <cfRule type="cellIs" dxfId="28" priority="39" stopIfTrue="1" operator="between">
      <formula>36</formula>
      <formula>40</formula>
    </cfRule>
    <cfRule type="cellIs" dxfId="27" priority="40" stopIfTrue="1" operator="greaterThan">
      <formula>40</formula>
    </cfRule>
  </conditionalFormatting>
  <conditionalFormatting sqref="AK5:AL31">
    <cfRule type="cellIs" dxfId="26" priority="41" stopIfTrue="1" operator="between">
      <formula>36</formula>
      <formula>39.999999999</formula>
    </cfRule>
    <cfRule type="cellIs" dxfId="25" priority="42" stopIfTrue="1" operator="greaterThan">
      <formula>40</formula>
    </cfRule>
  </conditionalFormatting>
  <conditionalFormatting sqref="Z5:Z31">
    <cfRule type="cellIs" dxfId="24" priority="43" stopIfTrue="1" operator="between">
      <formula>36</formula>
      <formula>39.99</formula>
    </cfRule>
    <cfRule type="cellIs" dxfId="23" priority="44" stopIfTrue="1" operator="greaterThan">
      <formula>39.99</formula>
    </cfRule>
  </conditionalFormatting>
  <conditionalFormatting sqref="M28:X28 M29:N30 T29:X29 T30:W30">
    <cfRule type="cellIs" priority="51" stopIfTrue="1" operator="equal">
      <formula>""</formula>
    </cfRule>
  </conditionalFormatting>
  <conditionalFormatting sqref="X30">
    <cfRule type="cellIs" priority="55" stopIfTrue="1" operator="equal">
      <formula>""</formula>
    </cfRule>
    <cfRule type="cellIs" dxfId="22" priority="56" stopIfTrue="1" operator="notBetween">
      <formula>#REF!-(2*#REF!)</formula>
      <formula>#REF!+(2*#REF!)</formula>
    </cfRule>
  </conditionalFormatting>
  <conditionalFormatting sqref="M5:X5">
    <cfRule type="cellIs" dxfId="21" priority="35" operator="notBetween">
      <formula>$Z5-(2*$AA5)</formula>
      <formula>$Z5+(2*$AA5)</formula>
    </cfRule>
  </conditionalFormatting>
  <conditionalFormatting sqref="M6:X6">
    <cfRule type="cellIs" dxfId="20" priority="33" operator="notBetween">
      <formula>$Z6-(2*$AA6)</formula>
      <formula>$Z6+(2*$AA6)</formula>
    </cfRule>
  </conditionalFormatting>
  <conditionalFormatting sqref="M7:X7">
    <cfRule type="cellIs" dxfId="19" priority="32" operator="notBetween">
      <formula>$Z7-(2*$AA7)</formula>
      <formula>$Z7+(2*$AA7)</formula>
    </cfRule>
  </conditionalFormatting>
  <conditionalFormatting sqref="M8:X8">
    <cfRule type="cellIs" priority="30" stopIfTrue="1" operator="equal">
      <formula>""</formula>
    </cfRule>
  </conditionalFormatting>
  <conditionalFormatting sqref="M8:X8">
    <cfRule type="cellIs" dxfId="18" priority="31" operator="notBetween">
      <formula>$Z8-(2*$AA8)</formula>
      <formula>$Z8+(2*$AA8)</formula>
    </cfRule>
  </conditionalFormatting>
  <conditionalFormatting sqref="M9:X9">
    <cfRule type="cellIs" priority="28" stopIfTrue="1" operator="equal">
      <formula>""</formula>
    </cfRule>
  </conditionalFormatting>
  <conditionalFormatting sqref="M9:X9">
    <cfRule type="cellIs" dxfId="17" priority="29" operator="notBetween">
      <formula>$Z9-(2*$AA9)</formula>
      <formula>$Z9+(2*$AA9)</formula>
    </cfRule>
  </conditionalFormatting>
  <conditionalFormatting sqref="M10:X10">
    <cfRule type="cellIs" priority="26" stopIfTrue="1" operator="equal">
      <formula>""</formula>
    </cfRule>
  </conditionalFormatting>
  <conditionalFormatting sqref="M10:X10">
    <cfRule type="cellIs" dxfId="16" priority="27" operator="notBetween">
      <formula>$Z10-(2*$AA10)</formula>
      <formula>$Z10+(2*$AA10)</formula>
    </cfRule>
  </conditionalFormatting>
  <conditionalFormatting sqref="M11:X11">
    <cfRule type="cellIs" dxfId="15" priority="25" operator="notBetween">
      <formula>$Z11-(2*$AA11)</formula>
      <formula>$Z11+(2*$AA11)</formula>
    </cfRule>
  </conditionalFormatting>
  <conditionalFormatting sqref="M13:X13">
    <cfRule type="cellIs" dxfId="14" priority="34" operator="notBetween">
      <formula>$Z13-(2*$AA13)</formula>
      <formula>$Z13+(2*$AA13)</formula>
    </cfRule>
  </conditionalFormatting>
  <conditionalFormatting sqref="M14:X14">
    <cfRule type="cellIs" dxfId="13" priority="24" operator="notBetween">
      <formula>$Z14-(2*$AA14)</formula>
      <formula>$Z14+(2*$AA14)</formula>
    </cfRule>
  </conditionalFormatting>
  <conditionalFormatting sqref="M15:X15">
    <cfRule type="cellIs" dxfId="12" priority="23" operator="notBetween">
      <formula>$Z15-(2*$AA15)</formula>
      <formula>$Z15+(2*$AA15)</formula>
    </cfRule>
  </conditionalFormatting>
  <conditionalFormatting sqref="M16:X16">
    <cfRule type="cellIs" dxfId="11" priority="22" operator="notBetween">
      <formula>$Z16-(2*$AA16)</formula>
      <formula>$Z16+(2*$AA16)</formula>
    </cfRule>
  </conditionalFormatting>
  <conditionalFormatting sqref="M17:X17">
    <cfRule type="cellIs" dxfId="10" priority="21" operator="notBetween">
      <formula>$Z17-(2*$AA17)</formula>
      <formula>$Z17+(2*$AA17)</formula>
    </cfRule>
  </conditionalFormatting>
  <conditionalFormatting sqref="M18:X18">
    <cfRule type="cellIs" dxfId="9" priority="19" operator="notBetween">
      <formula>$Z18-(2*$AA18)</formula>
      <formula>$Z18+(2*$AA18)</formula>
    </cfRule>
  </conditionalFormatting>
  <conditionalFormatting sqref="M19:X19">
    <cfRule type="cellIs" priority="17" stopIfTrue="1" operator="equal">
      <formula>""</formula>
    </cfRule>
  </conditionalFormatting>
  <conditionalFormatting sqref="M19:X19">
    <cfRule type="cellIs" dxfId="8" priority="18" operator="notBetween">
      <formula>$Z19-(2*$AA19)</formula>
      <formula>$Z19+(2*$AA19)</formula>
    </cfRule>
  </conditionalFormatting>
  <conditionalFormatting sqref="M20:X20">
    <cfRule type="cellIs" priority="15" stopIfTrue="1" operator="equal">
      <formula>""</formula>
    </cfRule>
  </conditionalFormatting>
  <conditionalFormatting sqref="M20:X20">
    <cfRule type="cellIs" dxfId="7" priority="16" operator="notBetween">
      <formula>$Z20-(2*$AA20)</formula>
      <formula>$Z20+(2*$AA20)</formula>
    </cfRule>
  </conditionalFormatting>
  <conditionalFormatting sqref="M21:X21">
    <cfRule type="cellIs" priority="13" stopIfTrue="1" operator="equal">
      <formula>""</formula>
    </cfRule>
  </conditionalFormatting>
  <conditionalFormatting sqref="M21:X21">
    <cfRule type="cellIs" dxfId="6" priority="14" operator="notBetween">
      <formula>$Z21-(2*$AA21)</formula>
      <formula>$Z21+(2*$AA21)</formula>
    </cfRule>
  </conditionalFormatting>
  <conditionalFormatting sqref="M22:X22">
    <cfRule type="cellIs" priority="11" stopIfTrue="1" operator="equal">
      <formula>""</formula>
    </cfRule>
  </conditionalFormatting>
  <conditionalFormatting sqref="M22:X22">
    <cfRule type="cellIs" dxfId="5" priority="12" operator="notBetween">
      <formula>$Z22-(2*$AA22)</formula>
      <formula>$Z22+(2*$AA22)</formula>
    </cfRule>
  </conditionalFormatting>
  <conditionalFormatting sqref="M23:X23">
    <cfRule type="cellIs" priority="9" stopIfTrue="1" operator="equal">
      <formula>""</formula>
    </cfRule>
  </conditionalFormatting>
  <conditionalFormatting sqref="M23:X23">
    <cfRule type="cellIs" dxfId="4" priority="10" operator="notBetween">
      <formula>$Z23-(2*$AA23)</formula>
      <formula>$Z23+(2*$AA23)</formula>
    </cfRule>
  </conditionalFormatting>
  <conditionalFormatting sqref="M24:X24">
    <cfRule type="cellIs" priority="7" stopIfTrue="1" operator="equal">
      <formula>""</formula>
    </cfRule>
  </conditionalFormatting>
  <conditionalFormatting sqref="M24:X24">
    <cfRule type="cellIs" dxfId="3" priority="8" operator="notBetween">
      <formula>$Z24-(2*$AA24)</formula>
      <formula>$Z24+(2*$AA24)</formula>
    </cfRule>
  </conditionalFormatting>
  <conditionalFormatting sqref="M25:X25">
    <cfRule type="cellIs" priority="5" stopIfTrue="1" operator="equal">
      <formula>""</formula>
    </cfRule>
  </conditionalFormatting>
  <conditionalFormatting sqref="M25:X25">
    <cfRule type="cellIs" dxfId="2" priority="6" operator="notBetween">
      <formula>$Z25-(2*$AA25)</formula>
      <formula>$Z25+(2*$AA25)</formula>
    </cfRule>
  </conditionalFormatting>
  <conditionalFormatting sqref="M26:X26">
    <cfRule type="cellIs" priority="3" stopIfTrue="1" operator="equal">
      <formula>""</formula>
    </cfRule>
  </conditionalFormatting>
  <conditionalFormatting sqref="M26:X26">
    <cfRule type="cellIs" dxfId="1" priority="4" operator="notBetween">
      <formula>$Z26-(2*$AA26)</formula>
      <formula>$Z26+(2*$AA26)</formula>
    </cfRule>
  </conditionalFormatting>
  <conditionalFormatting sqref="M27:X27">
    <cfRule type="cellIs" priority="1" stopIfTrue="1" operator="equal">
      <formula>""</formula>
    </cfRule>
  </conditionalFormatting>
  <conditionalFormatting sqref="M27:X27">
    <cfRule type="cellIs" dxfId="0" priority="2" operator="notBetween">
      <formula>$Z27-(2*$AA27)</formula>
      <formula>$Z27+(2*$AA27)</formula>
    </cfRule>
  </conditionalFormatting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  <ignoredErrors>
    <ignoredError sqref="M2 N2:X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0"/>
  <sheetViews>
    <sheetView topLeftCell="A874" workbookViewId="0">
      <selection activeCell="F950" sqref="F950"/>
    </sheetView>
  </sheetViews>
  <sheetFormatPr defaultColWidth="18" defaultRowHeight="12.75" x14ac:dyDescent="0.2"/>
  <cols>
    <col min="1" max="1" width="28.42578125" style="47" customWidth="1"/>
    <col min="2" max="4" width="18" style="47" customWidth="1"/>
    <col min="5" max="5" width="21.7109375" style="47" customWidth="1"/>
    <col min="6" max="16384" width="18" style="47"/>
  </cols>
  <sheetData>
    <row r="1" spans="1:6" x14ac:dyDescent="0.2">
      <c r="A1" s="47" t="s">
        <v>75</v>
      </c>
      <c r="B1" s="47" t="s">
        <v>98</v>
      </c>
    </row>
    <row r="2" spans="1:6" ht="124.5" customHeight="1" x14ac:dyDescent="0.2">
      <c r="A2" s="265" t="s">
        <v>73</v>
      </c>
      <c r="B2" s="265"/>
      <c r="C2" s="265"/>
      <c r="D2" s="265"/>
      <c r="E2" s="265"/>
      <c r="F2" s="265"/>
    </row>
    <row r="4" spans="1:6" x14ac:dyDescent="0.2">
      <c r="A4" s="47" t="s">
        <v>76</v>
      </c>
    </row>
    <row r="5" spans="1:6" x14ac:dyDescent="0.2">
      <c r="A5" s="47" t="s">
        <v>77</v>
      </c>
      <c r="B5" s="47" t="s">
        <v>78</v>
      </c>
      <c r="C5" s="47" t="s">
        <v>79</v>
      </c>
      <c r="D5" s="47" t="s">
        <v>80</v>
      </c>
      <c r="E5" s="47" t="s">
        <v>81</v>
      </c>
      <c r="F5" s="47" t="s">
        <v>150</v>
      </c>
    </row>
    <row r="6" spans="1:6" x14ac:dyDescent="0.2">
      <c r="A6" s="48">
        <v>118</v>
      </c>
      <c r="B6" s="48">
        <v>469500</v>
      </c>
      <c r="C6" s="48">
        <v>309500</v>
      </c>
      <c r="D6" s="48">
        <v>6</v>
      </c>
      <c r="E6" s="48">
        <v>32</v>
      </c>
      <c r="F6" s="48">
        <v>11.25722</v>
      </c>
    </row>
    <row r="7" spans="1:6" x14ac:dyDescent="0.2">
      <c r="A7" s="48">
        <v>118</v>
      </c>
      <c r="B7" s="48">
        <v>476500</v>
      </c>
      <c r="C7" s="48">
        <v>309500</v>
      </c>
      <c r="D7" s="48">
        <v>6</v>
      </c>
      <c r="E7" s="48">
        <v>32</v>
      </c>
      <c r="F7" s="48">
        <v>9.2115159999999996</v>
      </c>
    </row>
    <row r="8" spans="1:6" x14ac:dyDescent="0.2">
      <c r="A8" s="48">
        <v>118</v>
      </c>
      <c r="B8" s="48">
        <v>468500</v>
      </c>
      <c r="C8" s="48">
        <v>308500</v>
      </c>
      <c r="D8" s="48">
        <v>6</v>
      </c>
      <c r="E8" s="48">
        <v>32</v>
      </c>
      <c r="F8" s="48">
        <v>11.777749999999999</v>
      </c>
    </row>
    <row r="9" spans="1:6" x14ac:dyDescent="0.2">
      <c r="A9" s="48">
        <v>118</v>
      </c>
      <c r="B9" s="48">
        <v>469500</v>
      </c>
      <c r="C9" s="48">
        <v>308500</v>
      </c>
      <c r="D9" s="48">
        <v>6</v>
      </c>
      <c r="E9" s="48">
        <v>32</v>
      </c>
      <c r="F9" s="48">
        <v>11.276960000000001</v>
      </c>
    </row>
    <row r="10" spans="1:6" x14ac:dyDescent="0.2">
      <c r="A10" s="48">
        <v>118</v>
      </c>
      <c r="B10" s="48">
        <v>470500</v>
      </c>
      <c r="C10" s="48">
        <v>308500</v>
      </c>
      <c r="D10" s="48">
        <v>6</v>
      </c>
      <c r="E10" s="48">
        <v>32</v>
      </c>
      <c r="F10" s="48">
        <v>10.90673</v>
      </c>
    </row>
    <row r="11" spans="1:6" x14ac:dyDescent="0.2">
      <c r="A11" s="48">
        <v>118</v>
      </c>
      <c r="B11" s="48">
        <v>471500</v>
      </c>
      <c r="C11" s="48">
        <v>308500</v>
      </c>
      <c r="D11" s="48">
        <v>6</v>
      </c>
      <c r="E11" s="48">
        <v>32</v>
      </c>
      <c r="F11" s="48">
        <v>10.53523</v>
      </c>
    </row>
    <row r="12" spans="1:6" x14ac:dyDescent="0.2">
      <c r="A12" s="48">
        <v>118</v>
      </c>
      <c r="B12" s="48">
        <v>472500</v>
      </c>
      <c r="C12" s="48">
        <v>308500</v>
      </c>
      <c r="D12" s="48">
        <v>6</v>
      </c>
      <c r="E12" s="48">
        <v>32</v>
      </c>
      <c r="F12" s="48">
        <v>10.36003</v>
      </c>
    </row>
    <row r="13" spans="1:6" x14ac:dyDescent="0.2">
      <c r="A13" s="48">
        <v>118</v>
      </c>
      <c r="B13" s="48">
        <v>473500</v>
      </c>
      <c r="C13" s="48">
        <v>308500</v>
      </c>
      <c r="D13" s="48">
        <v>6</v>
      </c>
      <c r="E13" s="48">
        <v>32</v>
      </c>
      <c r="F13" s="48">
        <v>10.00249</v>
      </c>
    </row>
    <row r="14" spans="1:6" x14ac:dyDescent="0.2">
      <c r="A14" s="48">
        <v>118</v>
      </c>
      <c r="B14" s="48">
        <v>474500</v>
      </c>
      <c r="C14" s="48">
        <v>308500</v>
      </c>
      <c r="D14" s="48">
        <v>6</v>
      </c>
      <c r="E14" s="48">
        <v>32</v>
      </c>
      <c r="F14" s="48">
        <v>9.6670949999999998</v>
      </c>
    </row>
    <row r="15" spans="1:6" x14ac:dyDescent="0.2">
      <c r="A15" s="48">
        <v>118</v>
      </c>
      <c r="B15" s="48">
        <v>475500</v>
      </c>
      <c r="C15" s="48">
        <v>308500</v>
      </c>
      <c r="D15" s="48">
        <v>6</v>
      </c>
      <c r="E15" s="48">
        <v>32</v>
      </c>
      <c r="F15" s="48">
        <v>9.4890229999999995</v>
      </c>
    </row>
    <row r="16" spans="1:6" x14ac:dyDescent="0.2">
      <c r="A16" s="48">
        <v>118</v>
      </c>
      <c r="B16" s="48">
        <v>476500</v>
      </c>
      <c r="C16" s="48">
        <v>308500</v>
      </c>
      <c r="D16" s="48">
        <v>6</v>
      </c>
      <c r="E16" s="48">
        <v>32</v>
      </c>
      <c r="F16" s="48">
        <v>9.1519659999999998</v>
      </c>
    </row>
    <row r="17" spans="1:6" x14ac:dyDescent="0.2">
      <c r="A17" s="48">
        <v>118</v>
      </c>
      <c r="B17" s="48">
        <v>477500</v>
      </c>
      <c r="C17" s="48">
        <v>308500</v>
      </c>
      <c r="D17" s="48">
        <v>6</v>
      </c>
      <c r="E17" s="48">
        <v>32</v>
      </c>
      <c r="F17" s="48">
        <v>9.0276960000000006</v>
      </c>
    </row>
    <row r="18" spans="1:6" x14ac:dyDescent="0.2">
      <c r="A18" s="48">
        <v>118</v>
      </c>
      <c r="B18" s="48">
        <v>478500</v>
      </c>
      <c r="C18" s="48">
        <v>308500</v>
      </c>
      <c r="D18" s="48">
        <v>6</v>
      </c>
      <c r="E18" s="48">
        <v>32</v>
      </c>
      <c r="F18" s="48">
        <v>8.9041460000000008</v>
      </c>
    </row>
    <row r="19" spans="1:6" x14ac:dyDescent="0.2">
      <c r="A19" s="48">
        <v>118</v>
      </c>
      <c r="B19" s="48">
        <v>467500</v>
      </c>
      <c r="C19" s="48">
        <v>307500</v>
      </c>
      <c r="D19" s="48">
        <v>6</v>
      </c>
      <c r="E19" s="48">
        <v>32</v>
      </c>
      <c r="F19" s="48">
        <v>12.451840000000001</v>
      </c>
    </row>
    <row r="20" spans="1:6" x14ac:dyDescent="0.2">
      <c r="A20" s="48">
        <v>118</v>
      </c>
      <c r="B20" s="48">
        <v>468500</v>
      </c>
      <c r="C20" s="48">
        <v>307500</v>
      </c>
      <c r="D20" s="48">
        <v>6</v>
      </c>
      <c r="E20" s="48">
        <v>32</v>
      </c>
      <c r="F20" s="48">
        <v>11.86693</v>
      </c>
    </row>
    <row r="21" spans="1:6" x14ac:dyDescent="0.2">
      <c r="A21" s="48">
        <v>118</v>
      </c>
      <c r="B21" s="48">
        <v>469500</v>
      </c>
      <c r="C21" s="48">
        <v>307500</v>
      </c>
      <c r="D21" s="48">
        <v>6</v>
      </c>
      <c r="E21" s="48">
        <v>32</v>
      </c>
      <c r="F21" s="48">
        <v>11.277620000000001</v>
      </c>
    </row>
    <row r="22" spans="1:6" x14ac:dyDescent="0.2">
      <c r="A22" s="48">
        <v>118</v>
      </c>
      <c r="B22" s="48">
        <v>470500</v>
      </c>
      <c r="C22" s="48">
        <v>307500</v>
      </c>
      <c r="D22" s="48">
        <v>6</v>
      </c>
      <c r="E22" s="48">
        <v>32</v>
      </c>
      <c r="F22" s="48">
        <v>10.92991</v>
      </c>
    </row>
    <row r="23" spans="1:6" x14ac:dyDescent="0.2">
      <c r="A23" s="48">
        <v>118</v>
      </c>
      <c r="B23" s="48">
        <v>471500</v>
      </c>
      <c r="C23" s="48">
        <v>307500</v>
      </c>
      <c r="D23" s="48">
        <v>6</v>
      </c>
      <c r="E23" s="48">
        <v>32</v>
      </c>
      <c r="F23" s="48">
        <v>10.54884</v>
      </c>
    </row>
    <row r="24" spans="1:6" x14ac:dyDescent="0.2">
      <c r="A24" s="48">
        <v>118</v>
      </c>
      <c r="B24" s="48">
        <v>472500</v>
      </c>
      <c r="C24" s="48">
        <v>307500</v>
      </c>
      <c r="D24" s="48">
        <v>6</v>
      </c>
      <c r="E24" s="48">
        <v>32</v>
      </c>
      <c r="F24" s="48">
        <v>10.26145</v>
      </c>
    </row>
    <row r="25" spans="1:6" x14ac:dyDescent="0.2">
      <c r="A25" s="48">
        <v>118</v>
      </c>
      <c r="B25" s="48">
        <v>473500</v>
      </c>
      <c r="C25" s="48">
        <v>307500</v>
      </c>
      <c r="D25" s="48">
        <v>6</v>
      </c>
      <c r="E25" s="48">
        <v>32</v>
      </c>
      <c r="F25" s="48">
        <v>10.09446</v>
      </c>
    </row>
    <row r="26" spans="1:6" x14ac:dyDescent="0.2">
      <c r="A26" s="48">
        <v>118</v>
      </c>
      <c r="B26" s="48">
        <v>474500</v>
      </c>
      <c r="C26" s="48">
        <v>307500</v>
      </c>
      <c r="D26" s="48">
        <v>6</v>
      </c>
      <c r="E26" s="48">
        <v>32</v>
      </c>
      <c r="F26" s="48">
        <v>9.6815010000000008</v>
      </c>
    </row>
    <row r="27" spans="1:6" x14ac:dyDescent="0.2">
      <c r="A27" s="48">
        <v>118</v>
      </c>
      <c r="B27" s="48">
        <v>475500</v>
      </c>
      <c r="C27" s="48">
        <v>307500</v>
      </c>
      <c r="D27" s="48">
        <v>6</v>
      </c>
      <c r="E27" s="48">
        <v>32</v>
      </c>
      <c r="F27" s="48">
        <v>9.5198669999999996</v>
      </c>
    </row>
    <row r="28" spans="1:6" x14ac:dyDescent="0.2">
      <c r="A28" s="48">
        <v>118</v>
      </c>
      <c r="B28" s="48">
        <v>476500</v>
      </c>
      <c r="C28" s="48">
        <v>307500</v>
      </c>
      <c r="D28" s="48">
        <v>6</v>
      </c>
      <c r="E28" s="48">
        <v>32</v>
      </c>
      <c r="F28" s="48">
        <v>9.2084670000000006</v>
      </c>
    </row>
    <row r="29" spans="1:6" x14ac:dyDescent="0.2">
      <c r="A29" s="48">
        <v>118</v>
      </c>
      <c r="B29" s="48">
        <v>477500</v>
      </c>
      <c r="C29" s="48">
        <v>307500</v>
      </c>
      <c r="D29" s="48">
        <v>6</v>
      </c>
      <c r="E29" s="48">
        <v>32</v>
      </c>
      <c r="F29" s="48">
        <v>9.1170799999999996</v>
      </c>
    </row>
    <row r="30" spans="1:6" x14ac:dyDescent="0.2">
      <c r="A30" s="48">
        <v>118</v>
      </c>
      <c r="B30" s="48">
        <v>478500</v>
      </c>
      <c r="C30" s="48">
        <v>307500</v>
      </c>
      <c r="D30" s="48">
        <v>6</v>
      </c>
      <c r="E30" s="48">
        <v>32</v>
      </c>
      <c r="F30" s="48">
        <v>8.8381220000000003</v>
      </c>
    </row>
    <row r="31" spans="1:6" x14ac:dyDescent="0.2">
      <c r="A31" s="48">
        <v>118</v>
      </c>
      <c r="B31" s="48">
        <v>479500</v>
      </c>
      <c r="C31" s="48">
        <v>307500</v>
      </c>
      <c r="D31" s="48">
        <v>6</v>
      </c>
      <c r="E31" s="48">
        <v>32</v>
      </c>
      <c r="F31" s="48">
        <v>8.7757749999999994</v>
      </c>
    </row>
    <row r="32" spans="1:6" x14ac:dyDescent="0.2">
      <c r="A32" s="48">
        <v>118</v>
      </c>
      <c r="B32" s="48">
        <v>465500</v>
      </c>
      <c r="C32" s="48">
        <v>306500</v>
      </c>
      <c r="D32" s="48">
        <v>6</v>
      </c>
      <c r="E32" s="48">
        <v>32</v>
      </c>
      <c r="F32" s="48">
        <v>14.484579999999999</v>
      </c>
    </row>
    <row r="33" spans="1:6" x14ac:dyDescent="0.2">
      <c r="A33" s="48">
        <v>118</v>
      </c>
      <c r="B33" s="48">
        <v>466500</v>
      </c>
      <c r="C33" s="48">
        <v>306500</v>
      </c>
      <c r="D33" s="48">
        <v>6</v>
      </c>
      <c r="E33" s="48">
        <v>32</v>
      </c>
      <c r="F33" s="48">
        <v>13.286899999999999</v>
      </c>
    </row>
    <row r="34" spans="1:6" x14ac:dyDescent="0.2">
      <c r="A34" s="48">
        <v>118</v>
      </c>
      <c r="B34" s="48">
        <v>467500</v>
      </c>
      <c r="C34" s="48">
        <v>306500</v>
      </c>
      <c r="D34" s="48">
        <v>6</v>
      </c>
      <c r="E34" s="48">
        <v>32</v>
      </c>
      <c r="F34" s="48">
        <v>12.46752</v>
      </c>
    </row>
    <row r="35" spans="1:6" x14ac:dyDescent="0.2">
      <c r="A35" s="48">
        <v>118</v>
      </c>
      <c r="B35" s="48">
        <v>468500</v>
      </c>
      <c r="C35" s="48">
        <v>306500</v>
      </c>
      <c r="D35" s="48">
        <v>6</v>
      </c>
      <c r="E35" s="48">
        <v>32</v>
      </c>
      <c r="F35" s="48">
        <v>11.80137</v>
      </c>
    </row>
    <row r="36" spans="1:6" x14ac:dyDescent="0.2">
      <c r="A36" s="48">
        <v>118</v>
      </c>
      <c r="B36" s="48">
        <v>469500</v>
      </c>
      <c r="C36" s="48">
        <v>306500</v>
      </c>
      <c r="D36" s="48">
        <v>6</v>
      </c>
      <c r="E36" s="48">
        <v>32</v>
      </c>
      <c r="F36" s="48">
        <v>11.211499999999999</v>
      </c>
    </row>
    <row r="37" spans="1:6" x14ac:dyDescent="0.2">
      <c r="A37" s="48">
        <v>118</v>
      </c>
      <c r="B37" s="48">
        <v>470500</v>
      </c>
      <c r="C37" s="48">
        <v>306500</v>
      </c>
      <c r="D37" s="48">
        <v>6</v>
      </c>
      <c r="E37" s="48">
        <v>32</v>
      </c>
      <c r="F37" s="48">
        <v>10.87448</v>
      </c>
    </row>
    <row r="38" spans="1:6" x14ac:dyDescent="0.2">
      <c r="A38" s="48">
        <v>118</v>
      </c>
      <c r="B38" s="48">
        <v>471500</v>
      </c>
      <c r="C38" s="48">
        <v>306500</v>
      </c>
      <c r="D38" s="48">
        <v>6</v>
      </c>
      <c r="E38" s="48">
        <v>32</v>
      </c>
      <c r="F38" s="48">
        <v>10.55336</v>
      </c>
    </row>
    <row r="39" spans="1:6" x14ac:dyDescent="0.2">
      <c r="A39" s="48">
        <v>118</v>
      </c>
      <c r="B39" s="48">
        <v>472500</v>
      </c>
      <c r="C39" s="48">
        <v>306500</v>
      </c>
      <c r="D39" s="48">
        <v>6</v>
      </c>
      <c r="E39" s="48">
        <v>32</v>
      </c>
      <c r="F39" s="48">
        <v>10.140409999999999</v>
      </c>
    </row>
    <row r="40" spans="1:6" x14ac:dyDescent="0.2">
      <c r="A40" s="48">
        <v>118</v>
      </c>
      <c r="B40" s="48">
        <v>473500</v>
      </c>
      <c r="C40" s="48">
        <v>306500</v>
      </c>
      <c r="D40" s="48">
        <v>6</v>
      </c>
      <c r="E40" s="48">
        <v>32</v>
      </c>
      <c r="F40" s="48">
        <v>10.057700000000001</v>
      </c>
    </row>
    <row r="41" spans="1:6" x14ac:dyDescent="0.2">
      <c r="A41" s="48">
        <v>118</v>
      </c>
      <c r="B41" s="48">
        <v>474500</v>
      </c>
      <c r="C41" s="48">
        <v>306500</v>
      </c>
      <c r="D41" s="48">
        <v>6</v>
      </c>
      <c r="E41" s="48">
        <v>32</v>
      </c>
      <c r="F41" s="48">
        <v>9.8253769999999996</v>
      </c>
    </row>
    <row r="42" spans="1:6" x14ac:dyDescent="0.2">
      <c r="A42" s="48">
        <v>118</v>
      </c>
      <c r="B42" s="48">
        <v>475500</v>
      </c>
      <c r="C42" s="48">
        <v>306500</v>
      </c>
      <c r="D42" s="48">
        <v>6</v>
      </c>
      <c r="E42" s="48">
        <v>32</v>
      </c>
      <c r="F42" s="48">
        <v>9.5338349999999998</v>
      </c>
    </row>
    <row r="43" spans="1:6" x14ac:dyDescent="0.2">
      <c r="A43" s="48">
        <v>118</v>
      </c>
      <c r="B43" s="48">
        <v>476500</v>
      </c>
      <c r="C43" s="48">
        <v>306500</v>
      </c>
      <c r="D43" s="48">
        <v>6</v>
      </c>
      <c r="E43" s="48">
        <v>32</v>
      </c>
      <c r="F43" s="48">
        <v>9.2269799999999993</v>
      </c>
    </row>
    <row r="44" spans="1:6" x14ac:dyDescent="0.2">
      <c r="A44" s="48">
        <v>118</v>
      </c>
      <c r="B44" s="48">
        <v>477500</v>
      </c>
      <c r="C44" s="48">
        <v>306500</v>
      </c>
      <c r="D44" s="48">
        <v>6</v>
      </c>
      <c r="E44" s="48">
        <v>32</v>
      </c>
      <c r="F44" s="48">
        <v>9.0543580000000006</v>
      </c>
    </row>
    <row r="45" spans="1:6" x14ac:dyDescent="0.2">
      <c r="A45" s="48">
        <v>118</v>
      </c>
      <c r="B45" s="48">
        <v>478500</v>
      </c>
      <c r="C45" s="48">
        <v>306500</v>
      </c>
      <c r="D45" s="48">
        <v>6</v>
      </c>
      <c r="E45" s="48">
        <v>32</v>
      </c>
      <c r="F45" s="48">
        <v>8.863334</v>
      </c>
    </row>
    <row r="46" spans="1:6" x14ac:dyDescent="0.2">
      <c r="A46" s="48">
        <v>118</v>
      </c>
      <c r="B46" s="48">
        <v>479500</v>
      </c>
      <c r="C46" s="48">
        <v>306500</v>
      </c>
      <c r="D46" s="48">
        <v>6</v>
      </c>
      <c r="E46" s="48">
        <v>32</v>
      </c>
      <c r="F46" s="48">
        <v>8.8343860000000003</v>
      </c>
    </row>
    <row r="47" spans="1:6" x14ac:dyDescent="0.2">
      <c r="A47" s="48">
        <v>118</v>
      </c>
      <c r="B47" s="48">
        <v>464500</v>
      </c>
      <c r="C47" s="48">
        <v>305500</v>
      </c>
      <c r="D47" s="48">
        <v>6</v>
      </c>
      <c r="E47" s="48">
        <v>11</v>
      </c>
      <c r="F47" s="48">
        <v>17.262049999999999</v>
      </c>
    </row>
    <row r="48" spans="1:6" x14ac:dyDescent="0.2">
      <c r="A48" s="48">
        <v>118</v>
      </c>
      <c r="B48" s="48">
        <v>465500</v>
      </c>
      <c r="C48" s="48">
        <v>305500</v>
      </c>
      <c r="D48" s="48">
        <v>6</v>
      </c>
      <c r="E48" s="48">
        <v>32</v>
      </c>
      <c r="F48" s="48">
        <v>14.51248</v>
      </c>
    </row>
    <row r="49" spans="1:6" x14ac:dyDescent="0.2">
      <c r="A49" s="48">
        <v>118</v>
      </c>
      <c r="B49" s="48">
        <v>466500</v>
      </c>
      <c r="C49" s="48">
        <v>305500</v>
      </c>
      <c r="D49" s="48">
        <v>6</v>
      </c>
      <c r="E49" s="48">
        <v>32</v>
      </c>
      <c r="F49" s="48">
        <v>13.175800000000001</v>
      </c>
    </row>
    <row r="50" spans="1:6" x14ac:dyDescent="0.2">
      <c r="A50" s="48">
        <v>118</v>
      </c>
      <c r="B50" s="48">
        <v>467500</v>
      </c>
      <c r="C50" s="48">
        <v>305500</v>
      </c>
      <c r="D50" s="48">
        <v>6</v>
      </c>
      <c r="E50" s="48">
        <v>32</v>
      </c>
      <c r="F50" s="48">
        <v>12.30655</v>
      </c>
    </row>
    <row r="51" spans="1:6" x14ac:dyDescent="0.2">
      <c r="A51" s="48">
        <v>118</v>
      </c>
      <c r="B51" s="48">
        <v>468500</v>
      </c>
      <c r="C51" s="48">
        <v>305500</v>
      </c>
      <c r="D51" s="48">
        <v>6</v>
      </c>
      <c r="E51" s="48">
        <v>32</v>
      </c>
      <c r="F51" s="48">
        <v>11.75421</v>
      </c>
    </row>
    <row r="52" spans="1:6" x14ac:dyDescent="0.2">
      <c r="A52" s="48">
        <v>118</v>
      </c>
      <c r="B52" s="48">
        <v>469500</v>
      </c>
      <c r="C52" s="48">
        <v>305500</v>
      </c>
      <c r="D52" s="48">
        <v>6</v>
      </c>
      <c r="E52" s="48">
        <v>32</v>
      </c>
      <c r="F52" s="48">
        <v>11.205310000000001</v>
      </c>
    </row>
    <row r="53" spans="1:6" x14ac:dyDescent="0.2">
      <c r="A53" s="48">
        <v>118</v>
      </c>
      <c r="B53" s="48">
        <v>470500</v>
      </c>
      <c r="C53" s="48">
        <v>305500</v>
      </c>
      <c r="D53" s="48">
        <v>6</v>
      </c>
      <c r="E53" s="48">
        <v>32</v>
      </c>
      <c r="F53" s="48">
        <v>10.85975</v>
      </c>
    </row>
    <row r="54" spans="1:6" x14ac:dyDescent="0.2">
      <c r="A54" s="48">
        <v>118</v>
      </c>
      <c r="B54" s="48">
        <v>471500</v>
      </c>
      <c r="C54" s="48">
        <v>305500</v>
      </c>
      <c r="D54" s="48">
        <v>6</v>
      </c>
      <c r="E54" s="48">
        <v>32</v>
      </c>
      <c r="F54" s="48">
        <v>10.47256</v>
      </c>
    </row>
    <row r="55" spans="1:6" x14ac:dyDescent="0.2">
      <c r="A55" s="48">
        <v>118</v>
      </c>
      <c r="B55" s="48">
        <v>472500</v>
      </c>
      <c r="C55" s="48">
        <v>305500</v>
      </c>
      <c r="D55" s="48">
        <v>6</v>
      </c>
      <c r="E55" s="48">
        <v>32</v>
      </c>
      <c r="F55" s="48">
        <v>10.174239999999999</v>
      </c>
    </row>
    <row r="56" spans="1:6" x14ac:dyDescent="0.2">
      <c r="A56" s="48">
        <v>118</v>
      </c>
      <c r="B56" s="48">
        <v>473500</v>
      </c>
      <c r="C56" s="48">
        <v>305500</v>
      </c>
      <c r="D56" s="48">
        <v>6</v>
      </c>
      <c r="E56" s="48">
        <v>32</v>
      </c>
      <c r="F56" s="48">
        <v>10.072139999999999</v>
      </c>
    </row>
    <row r="57" spans="1:6" x14ac:dyDescent="0.2">
      <c r="A57" s="48">
        <v>118</v>
      </c>
      <c r="B57" s="48">
        <v>474500</v>
      </c>
      <c r="C57" s="48">
        <v>305500</v>
      </c>
      <c r="D57" s="48">
        <v>6</v>
      </c>
      <c r="E57" s="48">
        <v>32</v>
      </c>
      <c r="F57" s="48">
        <v>9.9169370000000008</v>
      </c>
    </row>
    <row r="58" spans="1:6" x14ac:dyDescent="0.2">
      <c r="A58" s="48">
        <v>118</v>
      </c>
      <c r="B58" s="48">
        <v>475500</v>
      </c>
      <c r="C58" s="48">
        <v>305500</v>
      </c>
      <c r="D58" s="48">
        <v>6</v>
      </c>
      <c r="E58" s="48">
        <v>32</v>
      </c>
      <c r="F58" s="48">
        <v>9.5904439999999997</v>
      </c>
    </row>
    <row r="59" spans="1:6" x14ac:dyDescent="0.2">
      <c r="A59" s="48">
        <v>118</v>
      </c>
      <c r="B59" s="48">
        <v>476500</v>
      </c>
      <c r="C59" s="48">
        <v>305500</v>
      </c>
      <c r="D59" s="48">
        <v>6</v>
      </c>
      <c r="E59" s="48">
        <v>32</v>
      </c>
      <c r="F59" s="48">
        <v>9.2774889999999992</v>
      </c>
    </row>
    <row r="60" spans="1:6" x14ac:dyDescent="0.2">
      <c r="A60" s="48">
        <v>118</v>
      </c>
      <c r="B60" s="48">
        <v>477500</v>
      </c>
      <c r="C60" s="48">
        <v>305500</v>
      </c>
      <c r="D60" s="48">
        <v>6</v>
      </c>
      <c r="E60" s="48">
        <v>32</v>
      </c>
      <c r="F60" s="48">
        <v>9.1326300000000007</v>
      </c>
    </row>
    <row r="61" spans="1:6" x14ac:dyDescent="0.2">
      <c r="A61" s="48">
        <v>118</v>
      </c>
      <c r="B61" s="48">
        <v>478500</v>
      </c>
      <c r="C61" s="48">
        <v>305500</v>
      </c>
      <c r="D61" s="48">
        <v>6</v>
      </c>
      <c r="E61" s="48">
        <v>32</v>
      </c>
      <c r="F61" s="48">
        <v>8.9815129999999996</v>
      </c>
    </row>
    <row r="62" spans="1:6" x14ac:dyDescent="0.2">
      <c r="A62" s="48">
        <v>118</v>
      </c>
      <c r="B62" s="48">
        <v>479500</v>
      </c>
      <c r="C62" s="48">
        <v>305500</v>
      </c>
      <c r="D62" s="48">
        <v>6</v>
      </c>
      <c r="E62" s="48">
        <v>32</v>
      </c>
      <c r="F62" s="48">
        <v>8.8579980000000003</v>
      </c>
    </row>
    <row r="63" spans="1:6" x14ac:dyDescent="0.2">
      <c r="A63" s="48">
        <v>118</v>
      </c>
      <c r="B63" s="48">
        <v>480500</v>
      </c>
      <c r="C63" s="48">
        <v>305500</v>
      </c>
      <c r="D63" s="48">
        <v>6</v>
      </c>
      <c r="E63" s="48">
        <v>32</v>
      </c>
      <c r="F63" s="48">
        <v>8.8916550000000001</v>
      </c>
    </row>
    <row r="64" spans="1:6" x14ac:dyDescent="0.2">
      <c r="A64" s="48">
        <v>118</v>
      </c>
      <c r="B64" s="48">
        <v>464500</v>
      </c>
      <c r="C64" s="48">
        <v>304500</v>
      </c>
      <c r="D64" s="48">
        <v>6</v>
      </c>
      <c r="E64" s="48">
        <v>11</v>
      </c>
      <c r="F64" s="48">
        <v>17.12895</v>
      </c>
    </row>
    <row r="65" spans="1:6" x14ac:dyDescent="0.2">
      <c r="A65" s="48">
        <v>118</v>
      </c>
      <c r="B65" s="48">
        <v>465500</v>
      </c>
      <c r="C65" s="48">
        <v>304500</v>
      </c>
      <c r="D65" s="48">
        <v>6</v>
      </c>
      <c r="E65" s="48">
        <v>32</v>
      </c>
      <c r="F65" s="48">
        <v>14.84047</v>
      </c>
    </row>
    <row r="66" spans="1:6" x14ac:dyDescent="0.2">
      <c r="A66" s="48">
        <v>118</v>
      </c>
      <c r="B66" s="48">
        <v>466500</v>
      </c>
      <c r="C66" s="48">
        <v>304500</v>
      </c>
      <c r="D66" s="48">
        <v>6</v>
      </c>
      <c r="E66" s="48">
        <v>32</v>
      </c>
      <c r="F66" s="48">
        <v>13.14678</v>
      </c>
    </row>
    <row r="67" spans="1:6" x14ac:dyDescent="0.2">
      <c r="A67" s="48">
        <v>118</v>
      </c>
      <c r="B67" s="48">
        <v>467500</v>
      </c>
      <c r="C67" s="48">
        <v>304500</v>
      </c>
      <c r="D67" s="48">
        <v>6</v>
      </c>
      <c r="E67" s="48">
        <v>32</v>
      </c>
      <c r="F67" s="48">
        <v>12.44237</v>
      </c>
    </row>
    <row r="68" spans="1:6" x14ac:dyDescent="0.2">
      <c r="A68" s="48">
        <v>118</v>
      </c>
      <c r="B68" s="48">
        <v>468500</v>
      </c>
      <c r="C68" s="48">
        <v>304500</v>
      </c>
      <c r="D68" s="48">
        <v>6</v>
      </c>
      <c r="E68" s="48">
        <v>32</v>
      </c>
      <c r="F68" s="48">
        <v>11.728020000000001</v>
      </c>
    </row>
    <row r="69" spans="1:6" x14ac:dyDescent="0.2">
      <c r="A69" s="48">
        <v>118</v>
      </c>
      <c r="B69" s="48">
        <v>469500</v>
      </c>
      <c r="C69" s="48">
        <v>304500</v>
      </c>
      <c r="D69" s="48">
        <v>6</v>
      </c>
      <c r="E69" s="48">
        <v>32</v>
      </c>
      <c r="F69" s="48">
        <v>11.186210000000001</v>
      </c>
    </row>
    <row r="70" spans="1:6" x14ac:dyDescent="0.2">
      <c r="A70" s="48">
        <v>118</v>
      </c>
      <c r="B70" s="48">
        <v>470500</v>
      </c>
      <c r="C70" s="48">
        <v>304500</v>
      </c>
      <c r="D70" s="48">
        <v>6</v>
      </c>
      <c r="E70" s="48">
        <v>32</v>
      </c>
      <c r="F70" s="48">
        <v>10.940569999999999</v>
      </c>
    </row>
    <row r="71" spans="1:6" x14ac:dyDescent="0.2">
      <c r="A71" s="48">
        <v>118</v>
      </c>
      <c r="B71" s="48">
        <v>471500</v>
      </c>
      <c r="C71" s="48">
        <v>304500</v>
      </c>
      <c r="D71" s="48">
        <v>6</v>
      </c>
      <c r="E71" s="48">
        <v>32</v>
      </c>
      <c r="F71" s="48">
        <v>10.593590000000001</v>
      </c>
    </row>
    <row r="72" spans="1:6" x14ac:dyDescent="0.2">
      <c r="A72" s="48">
        <v>118</v>
      </c>
      <c r="B72" s="48">
        <v>472500</v>
      </c>
      <c r="C72" s="48">
        <v>304500</v>
      </c>
      <c r="D72" s="48">
        <v>6</v>
      </c>
      <c r="E72" s="48">
        <v>32</v>
      </c>
      <c r="F72" s="48">
        <v>10.22404</v>
      </c>
    </row>
    <row r="73" spans="1:6" x14ac:dyDescent="0.2">
      <c r="A73" s="48">
        <v>118</v>
      </c>
      <c r="B73" s="48">
        <v>473500</v>
      </c>
      <c r="C73" s="48">
        <v>304500</v>
      </c>
      <c r="D73" s="48">
        <v>6</v>
      </c>
      <c r="E73" s="48">
        <v>32</v>
      </c>
      <c r="F73" s="48">
        <v>10.11201</v>
      </c>
    </row>
    <row r="74" spans="1:6" x14ac:dyDescent="0.2">
      <c r="A74" s="48">
        <v>118</v>
      </c>
      <c r="B74" s="48">
        <v>474500</v>
      </c>
      <c r="C74" s="48">
        <v>304500</v>
      </c>
      <c r="D74" s="48">
        <v>6</v>
      </c>
      <c r="E74" s="48">
        <v>32</v>
      </c>
      <c r="F74" s="48">
        <v>9.765053</v>
      </c>
    </row>
    <row r="75" spans="1:6" x14ac:dyDescent="0.2">
      <c r="A75" s="48">
        <v>118</v>
      </c>
      <c r="B75" s="48">
        <v>475500</v>
      </c>
      <c r="C75" s="48">
        <v>304500</v>
      </c>
      <c r="D75" s="48">
        <v>6</v>
      </c>
      <c r="E75" s="48">
        <v>32</v>
      </c>
      <c r="F75" s="48">
        <v>9.5961759999999998</v>
      </c>
    </row>
    <row r="76" spans="1:6" x14ac:dyDescent="0.2">
      <c r="A76" s="48">
        <v>118</v>
      </c>
      <c r="B76" s="48">
        <v>476500</v>
      </c>
      <c r="C76" s="48">
        <v>304500</v>
      </c>
      <c r="D76" s="48">
        <v>6</v>
      </c>
      <c r="E76" s="48">
        <v>32</v>
      </c>
      <c r="F76" s="48">
        <v>9.2851040000000005</v>
      </c>
    </row>
    <row r="77" spans="1:6" x14ac:dyDescent="0.2">
      <c r="A77" s="48">
        <v>118</v>
      </c>
      <c r="B77" s="48">
        <v>477500</v>
      </c>
      <c r="C77" s="48">
        <v>304500</v>
      </c>
      <c r="D77" s="48">
        <v>6</v>
      </c>
      <c r="E77" s="48">
        <v>32</v>
      </c>
      <c r="F77" s="48">
        <v>9.1265579999999993</v>
      </c>
    </row>
    <row r="78" spans="1:6" x14ac:dyDescent="0.2">
      <c r="A78" s="48">
        <v>118</v>
      </c>
      <c r="B78" s="48">
        <v>478500</v>
      </c>
      <c r="C78" s="48">
        <v>304500</v>
      </c>
      <c r="D78" s="48">
        <v>6</v>
      </c>
      <c r="E78" s="48">
        <v>32</v>
      </c>
      <c r="F78" s="48">
        <v>9.0349979999999999</v>
      </c>
    </row>
    <row r="79" spans="1:6" x14ac:dyDescent="0.2">
      <c r="A79" s="48">
        <v>118</v>
      </c>
      <c r="B79" s="48">
        <v>479500</v>
      </c>
      <c r="C79" s="48">
        <v>304500</v>
      </c>
      <c r="D79" s="48">
        <v>6</v>
      </c>
      <c r="E79" s="48">
        <v>32</v>
      </c>
      <c r="F79" s="48">
        <v>8.9595570000000002</v>
      </c>
    </row>
    <row r="80" spans="1:6" x14ac:dyDescent="0.2">
      <c r="A80" s="48">
        <v>118</v>
      </c>
      <c r="B80" s="48">
        <v>480500</v>
      </c>
      <c r="C80" s="48">
        <v>304500</v>
      </c>
      <c r="D80" s="48">
        <v>6</v>
      </c>
      <c r="E80" s="48">
        <v>32</v>
      </c>
      <c r="F80" s="48">
        <v>8.915222</v>
      </c>
    </row>
    <row r="81" spans="1:6" x14ac:dyDescent="0.2">
      <c r="A81" s="48">
        <v>118</v>
      </c>
      <c r="B81" s="48">
        <v>464500</v>
      </c>
      <c r="C81" s="48">
        <v>303500</v>
      </c>
      <c r="D81" s="48">
        <v>6</v>
      </c>
      <c r="E81" s="48">
        <v>32</v>
      </c>
      <c r="F81" s="48">
        <v>14.94575</v>
      </c>
    </row>
    <row r="82" spans="1:6" x14ac:dyDescent="0.2">
      <c r="A82" s="48">
        <v>118</v>
      </c>
      <c r="B82" s="48">
        <v>465500</v>
      </c>
      <c r="C82" s="48">
        <v>303500</v>
      </c>
      <c r="D82" s="48">
        <v>6</v>
      </c>
      <c r="E82" s="48">
        <v>32</v>
      </c>
      <c r="F82" s="48">
        <v>13.5451</v>
      </c>
    </row>
    <row r="83" spans="1:6" x14ac:dyDescent="0.2">
      <c r="A83" s="48">
        <v>118</v>
      </c>
      <c r="B83" s="48">
        <v>466500</v>
      </c>
      <c r="C83" s="48">
        <v>303500</v>
      </c>
      <c r="D83" s="48">
        <v>6</v>
      </c>
      <c r="E83" s="48">
        <v>32</v>
      </c>
      <c r="F83" s="48">
        <v>13.06357</v>
      </c>
    </row>
    <row r="84" spans="1:6" x14ac:dyDescent="0.2">
      <c r="A84" s="48">
        <v>118</v>
      </c>
      <c r="B84" s="48">
        <v>467500</v>
      </c>
      <c r="C84" s="48">
        <v>303500</v>
      </c>
      <c r="D84" s="48">
        <v>6</v>
      </c>
      <c r="E84" s="48">
        <v>32</v>
      </c>
      <c r="F84" s="48">
        <v>12.639340000000001</v>
      </c>
    </row>
    <row r="85" spans="1:6" x14ac:dyDescent="0.2">
      <c r="A85" s="48">
        <v>118</v>
      </c>
      <c r="B85" s="48">
        <v>468500</v>
      </c>
      <c r="C85" s="48">
        <v>303500</v>
      </c>
      <c r="D85" s="48">
        <v>6</v>
      </c>
      <c r="E85" s="48">
        <v>32</v>
      </c>
      <c r="F85" s="48">
        <v>12.03491</v>
      </c>
    </row>
    <row r="86" spans="1:6" x14ac:dyDescent="0.2">
      <c r="A86" s="48">
        <v>118</v>
      </c>
      <c r="B86" s="48">
        <v>469500</v>
      </c>
      <c r="C86" s="48">
        <v>303500</v>
      </c>
      <c r="D86" s="48">
        <v>6</v>
      </c>
      <c r="E86" s="48">
        <v>32</v>
      </c>
      <c r="F86" s="48">
        <v>11.530060000000001</v>
      </c>
    </row>
    <row r="87" spans="1:6" x14ac:dyDescent="0.2">
      <c r="A87" s="48">
        <v>118</v>
      </c>
      <c r="B87" s="48">
        <v>470500</v>
      </c>
      <c r="C87" s="48">
        <v>303500</v>
      </c>
      <c r="D87" s="48">
        <v>6</v>
      </c>
      <c r="E87" s="48">
        <v>32</v>
      </c>
      <c r="F87" s="48">
        <v>11.13345</v>
      </c>
    </row>
    <row r="88" spans="1:6" x14ac:dyDescent="0.2">
      <c r="A88" s="48">
        <v>118</v>
      </c>
      <c r="B88" s="48">
        <v>471500</v>
      </c>
      <c r="C88" s="48">
        <v>303500</v>
      </c>
      <c r="D88" s="48">
        <v>6</v>
      </c>
      <c r="E88" s="48">
        <v>32</v>
      </c>
      <c r="F88" s="48">
        <v>10.95973</v>
      </c>
    </row>
    <row r="89" spans="1:6" x14ac:dyDescent="0.2">
      <c r="A89" s="48">
        <v>118</v>
      </c>
      <c r="B89" s="48">
        <v>472500</v>
      </c>
      <c r="C89" s="48">
        <v>303500</v>
      </c>
      <c r="D89" s="48">
        <v>6</v>
      </c>
      <c r="E89" s="48">
        <v>32</v>
      </c>
      <c r="F89" s="48">
        <v>10.57137</v>
      </c>
    </row>
    <row r="90" spans="1:6" x14ac:dyDescent="0.2">
      <c r="A90" s="48">
        <v>118</v>
      </c>
      <c r="B90" s="48">
        <v>473500</v>
      </c>
      <c r="C90" s="48">
        <v>303500</v>
      </c>
      <c r="D90" s="48">
        <v>6</v>
      </c>
      <c r="E90" s="48">
        <v>32</v>
      </c>
      <c r="F90" s="48">
        <v>10.18501</v>
      </c>
    </row>
    <row r="91" spans="1:6" x14ac:dyDescent="0.2">
      <c r="A91" s="48">
        <v>118</v>
      </c>
      <c r="B91" s="48">
        <v>474500</v>
      </c>
      <c r="C91" s="48">
        <v>303500</v>
      </c>
      <c r="D91" s="48">
        <v>6</v>
      </c>
      <c r="E91" s="48">
        <v>32</v>
      </c>
      <c r="F91" s="48">
        <v>9.7875119999999995</v>
      </c>
    </row>
    <row r="92" spans="1:6" x14ac:dyDescent="0.2">
      <c r="A92" s="48">
        <v>118</v>
      </c>
      <c r="B92" s="48">
        <v>475500</v>
      </c>
      <c r="C92" s="48">
        <v>303500</v>
      </c>
      <c r="D92" s="48">
        <v>6</v>
      </c>
      <c r="E92" s="48">
        <v>32</v>
      </c>
      <c r="F92" s="48">
        <v>9.6043149999999997</v>
      </c>
    </row>
    <row r="93" spans="1:6" x14ac:dyDescent="0.2">
      <c r="A93" s="48">
        <v>118</v>
      </c>
      <c r="B93" s="48">
        <v>476500</v>
      </c>
      <c r="C93" s="48">
        <v>303500</v>
      </c>
      <c r="D93" s="48">
        <v>6</v>
      </c>
      <c r="E93" s="48">
        <v>32</v>
      </c>
      <c r="F93" s="48">
        <v>9.2530660000000005</v>
      </c>
    </row>
    <row r="94" spans="1:6" x14ac:dyDescent="0.2">
      <c r="A94" s="48">
        <v>118</v>
      </c>
      <c r="B94" s="48">
        <v>477500</v>
      </c>
      <c r="C94" s="48">
        <v>303500</v>
      </c>
      <c r="D94" s="48">
        <v>6</v>
      </c>
      <c r="E94" s="48">
        <v>32</v>
      </c>
      <c r="F94" s="48">
        <v>9.1642290000000006</v>
      </c>
    </row>
    <row r="95" spans="1:6" x14ac:dyDescent="0.2">
      <c r="A95" s="48">
        <v>118</v>
      </c>
      <c r="B95" s="48">
        <v>478500</v>
      </c>
      <c r="C95" s="48">
        <v>303500</v>
      </c>
      <c r="D95" s="48">
        <v>6</v>
      </c>
      <c r="E95" s="48">
        <v>32</v>
      </c>
      <c r="F95" s="48">
        <v>9.0094049999999992</v>
      </c>
    </row>
    <row r="96" spans="1:6" x14ac:dyDescent="0.2">
      <c r="A96" s="48">
        <v>118</v>
      </c>
      <c r="B96" s="48">
        <v>479500</v>
      </c>
      <c r="C96" s="48">
        <v>303500</v>
      </c>
      <c r="D96" s="48">
        <v>6</v>
      </c>
      <c r="E96" s="48">
        <v>32</v>
      </c>
      <c r="F96" s="48">
        <v>8.9577209999999994</v>
      </c>
    </row>
    <row r="97" spans="1:6" x14ac:dyDescent="0.2">
      <c r="A97" s="48">
        <v>118</v>
      </c>
      <c r="B97" s="48">
        <v>480500</v>
      </c>
      <c r="C97" s="48">
        <v>303500</v>
      </c>
      <c r="D97" s="48">
        <v>6</v>
      </c>
      <c r="E97" s="48">
        <v>32</v>
      </c>
      <c r="F97" s="48">
        <v>8.9225460000000005</v>
      </c>
    </row>
    <row r="98" spans="1:6" x14ac:dyDescent="0.2">
      <c r="A98" s="48">
        <v>118</v>
      </c>
      <c r="B98" s="48">
        <v>463500</v>
      </c>
      <c r="C98" s="48">
        <v>302500</v>
      </c>
      <c r="D98" s="48">
        <v>6</v>
      </c>
      <c r="E98" s="48">
        <v>32</v>
      </c>
      <c r="F98" s="48">
        <v>15.380470000000001</v>
      </c>
    </row>
    <row r="99" spans="1:6" x14ac:dyDescent="0.2">
      <c r="A99" s="48">
        <v>118</v>
      </c>
      <c r="B99" s="48">
        <v>464500</v>
      </c>
      <c r="C99" s="48">
        <v>302500</v>
      </c>
      <c r="D99" s="48">
        <v>6</v>
      </c>
      <c r="E99" s="48">
        <v>32</v>
      </c>
      <c r="F99" s="48">
        <v>13.96496</v>
      </c>
    </row>
    <row r="100" spans="1:6" x14ac:dyDescent="0.2">
      <c r="A100" s="48">
        <v>118</v>
      </c>
      <c r="B100" s="48">
        <v>465500</v>
      </c>
      <c r="C100" s="48">
        <v>302500</v>
      </c>
      <c r="D100" s="48">
        <v>6</v>
      </c>
      <c r="E100" s="48">
        <v>32</v>
      </c>
      <c r="F100" s="48">
        <v>12.98353</v>
      </c>
    </row>
    <row r="101" spans="1:6" x14ac:dyDescent="0.2">
      <c r="A101" s="48">
        <v>118</v>
      </c>
      <c r="B101" s="48">
        <v>466500</v>
      </c>
      <c r="C101" s="48">
        <v>302500</v>
      </c>
      <c r="D101" s="48">
        <v>6</v>
      </c>
      <c r="E101" s="48">
        <v>32</v>
      </c>
      <c r="F101" s="48">
        <v>12.262320000000001</v>
      </c>
    </row>
    <row r="102" spans="1:6" x14ac:dyDescent="0.2">
      <c r="A102" s="48">
        <v>118</v>
      </c>
      <c r="B102" s="48">
        <v>467500</v>
      </c>
      <c r="C102" s="48">
        <v>302500</v>
      </c>
      <c r="D102" s="48">
        <v>6</v>
      </c>
      <c r="E102" s="48">
        <v>32</v>
      </c>
      <c r="F102" s="48">
        <v>11.70025</v>
      </c>
    </row>
    <row r="103" spans="1:6" x14ac:dyDescent="0.2">
      <c r="A103" s="48">
        <v>118</v>
      </c>
      <c r="B103" s="48">
        <v>468500</v>
      </c>
      <c r="C103" s="48">
        <v>302500</v>
      </c>
      <c r="D103" s="48">
        <v>6</v>
      </c>
      <c r="E103" s="48">
        <v>32</v>
      </c>
      <c r="F103" s="48">
        <v>11.215450000000001</v>
      </c>
    </row>
    <row r="104" spans="1:6" x14ac:dyDescent="0.2">
      <c r="A104" s="48">
        <v>118</v>
      </c>
      <c r="B104" s="48">
        <v>469500</v>
      </c>
      <c r="C104" s="48">
        <v>302500</v>
      </c>
      <c r="D104" s="48">
        <v>6</v>
      </c>
      <c r="E104" s="48">
        <v>32</v>
      </c>
      <c r="F104" s="48">
        <v>10.857889999999999</v>
      </c>
    </row>
    <row r="105" spans="1:6" x14ac:dyDescent="0.2">
      <c r="A105" s="48">
        <v>118</v>
      </c>
      <c r="B105" s="48">
        <v>470500</v>
      </c>
      <c r="C105" s="48">
        <v>302500</v>
      </c>
      <c r="D105" s="48">
        <v>6</v>
      </c>
      <c r="E105" s="48">
        <v>32</v>
      </c>
      <c r="F105" s="48">
        <v>10.86998</v>
      </c>
    </row>
    <row r="106" spans="1:6" x14ac:dyDescent="0.2">
      <c r="A106" s="48">
        <v>118</v>
      </c>
      <c r="B106" s="48">
        <v>471500</v>
      </c>
      <c r="C106" s="48">
        <v>302500</v>
      </c>
      <c r="D106" s="48">
        <v>6</v>
      </c>
      <c r="E106" s="48">
        <v>32</v>
      </c>
      <c r="F106" s="48">
        <v>10.553459999999999</v>
      </c>
    </row>
    <row r="107" spans="1:6" x14ac:dyDescent="0.2">
      <c r="A107" s="48">
        <v>118</v>
      </c>
      <c r="B107" s="48">
        <v>472500</v>
      </c>
      <c r="C107" s="48">
        <v>302500</v>
      </c>
      <c r="D107" s="48">
        <v>6</v>
      </c>
      <c r="E107" s="48">
        <v>32</v>
      </c>
      <c r="F107" s="48">
        <v>10.368589999999999</v>
      </c>
    </row>
    <row r="108" spans="1:6" x14ac:dyDescent="0.2">
      <c r="A108" s="48">
        <v>118</v>
      </c>
      <c r="B108" s="48">
        <v>473500</v>
      </c>
      <c r="C108" s="48">
        <v>302500</v>
      </c>
      <c r="D108" s="48">
        <v>6</v>
      </c>
      <c r="E108" s="48">
        <v>32</v>
      </c>
      <c r="F108" s="48">
        <v>10.425689999999999</v>
      </c>
    </row>
    <row r="109" spans="1:6" x14ac:dyDescent="0.2">
      <c r="A109" s="48">
        <v>118</v>
      </c>
      <c r="B109" s="48">
        <v>474500</v>
      </c>
      <c r="C109" s="48">
        <v>302500</v>
      </c>
      <c r="D109" s="48">
        <v>6</v>
      </c>
      <c r="E109" s="48">
        <v>32</v>
      </c>
      <c r="F109" s="48">
        <v>10.373390000000001</v>
      </c>
    </row>
    <row r="110" spans="1:6" x14ac:dyDescent="0.2">
      <c r="A110" s="48">
        <v>118</v>
      </c>
      <c r="B110" s="48">
        <v>475500</v>
      </c>
      <c r="C110" s="48">
        <v>302500</v>
      </c>
      <c r="D110" s="48">
        <v>6</v>
      </c>
      <c r="E110" s="48">
        <v>32</v>
      </c>
      <c r="F110" s="48">
        <v>9.8783370000000001</v>
      </c>
    </row>
    <row r="111" spans="1:6" x14ac:dyDescent="0.2">
      <c r="A111" s="48">
        <v>118</v>
      </c>
      <c r="B111" s="48">
        <v>476500</v>
      </c>
      <c r="C111" s="48">
        <v>302500</v>
      </c>
      <c r="D111" s="48">
        <v>6</v>
      </c>
      <c r="E111" s="48">
        <v>32</v>
      </c>
      <c r="F111" s="48">
        <v>9.3281539999999996</v>
      </c>
    </row>
    <row r="112" spans="1:6" x14ac:dyDescent="0.2">
      <c r="A112" s="48">
        <v>118</v>
      </c>
      <c r="B112" s="48">
        <v>477500</v>
      </c>
      <c r="C112" s="48">
        <v>302500</v>
      </c>
      <c r="D112" s="48">
        <v>6</v>
      </c>
      <c r="E112" s="48">
        <v>32</v>
      </c>
      <c r="F112" s="48">
        <v>9.1841550000000005</v>
      </c>
    </row>
    <row r="113" spans="1:6" x14ac:dyDescent="0.2">
      <c r="A113" s="48">
        <v>118</v>
      </c>
      <c r="B113" s="48">
        <v>478500</v>
      </c>
      <c r="C113" s="48">
        <v>302500</v>
      </c>
      <c r="D113" s="48">
        <v>6</v>
      </c>
      <c r="E113" s="48">
        <v>32</v>
      </c>
      <c r="F113" s="48">
        <v>9.0717870000000005</v>
      </c>
    </row>
    <row r="114" spans="1:6" x14ac:dyDescent="0.2">
      <c r="A114" s="48">
        <v>118</v>
      </c>
      <c r="B114" s="48">
        <v>479500</v>
      </c>
      <c r="C114" s="48">
        <v>302500</v>
      </c>
      <c r="D114" s="48">
        <v>6</v>
      </c>
      <c r="E114" s="48">
        <v>32</v>
      </c>
      <c r="F114" s="48">
        <v>9.0279500000000006</v>
      </c>
    </row>
    <row r="115" spans="1:6" x14ac:dyDescent="0.2">
      <c r="A115" s="48">
        <v>118</v>
      </c>
      <c r="B115" s="48">
        <v>464500</v>
      </c>
      <c r="C115" s="48">
        <v>301500</v>
      </c>
      <c r="D115" s="48">
        <v>6</v>
      </c>
      <c r="E115" s="48">
        <v>32</v>
      </c>
      <c r="F115" s="48">
        <v>13.60337</v>
      </c>
    </row>
    <row r="116" spans="1:6" x14ac:dyDescent="0.2">
      <c r="A116" s="48">
        <v>118</v>
      </c>
      <c r="B116" s="48">
        <v>465500</v>
      </c>
      <c r="C116" s="48">
        <v>301500</v>
      </c>
      <c r="D116" s="48">
        <v>6</v>
      </c>
      <c r="E116" s="48">
        <v>32</v>
      </c>
      <c r="F116" s="48">
        <v>12.621689999999999</v>
      </c>
    </row>
    <row r="117" spans="1:6" x14ac:dyDescent="0.2">
      <c r="A117" s="48">
        <v>118</v>
      </c>
      <c r="B117" s="48">
        <v>466500</v>
      </c>
      <c r="C117" s="48">
        <v>301500</v>
      </c>
      <c r="D117" s="48">
        <v>6</v>
      </c>
      <c r="E117" s="48">
        <v>32</v>
      </c>
      <c r="F117" s="48">
        <v>11.993930000000001</v>
      </c>
    </row>
    <row r="118" spans="1:6" x14ac:dyDescent="0.2">
      <c r="A118" s="48">
        <v>118</v>
      </c>
      <c r="B118" s="48">
        <v>467500</v>
      </c>
      <c r="C118" s="48">
        <v>301500</v>
      </c>
      <c r="D118" s="48">
        <v>6</v>
      </c>
      <c r="E118" s="48">
        <v>32</v>
      </c>
      <c r="F118" s="48">
        <v>11.43632</v>
      </c>
    </row>
    <row r="119" spans="1:6" x14ac:dyDescent="0.2">
      <c r="A119" s="48">
        <v>118</v>
      </c>
      <c r="B119" s="48">
        <v>468500</v>
      </c>
      <c r="C119" s="48">
        <v>301500</v>
      </c>
      <c r="D119" s="48">
        <v>6</v>
      </c>
      <c r="E119" s="48">
        <v>32</v>
      </c>
      <c r="F119" s="48">
        <v>11.017860000000001</v>
      </c>
    </row>
    <row r="120" spans="1:6" x14ac:dyDescent="0.2">
      <c r="A120" s="48">
        <v>118</v>
      </c>
      <c r="B120" s="48">
        <v>469500</v>
      </c>
      <c r="C120" s="48">
        <v>301500</v>
      </c>
      <c r="D120" s="48">
        <v>6</v>
      </c>
      <c r="E120" s="48">
        <v>32</v>
      </c>
      <c r="F120" s="48">
        <v>10.727309999999999</v>
      </c>
    </row>
    <row r="121" spans="1:6" x14ac:dyDescent="0.2">
      <c r="A121" s="48">
        <v>118</v>
      </c>
      <c r="B121" s="48">
        <v>470500</v>
      </c>
      <c r="C121" s="48">
        <v>301500</v>
      </c>
      <c r="D121" s="48">
        <v>6</v>
      </c>
      <c r="E121" s="48">
        <v>32</v>
      </c>
      <c r="F121" s="48">
        <v>10.545199999999999</v>
      </c>
    </row>
    <row r="122" spans="1:6" x14ac:dyDescent="0.2">
      <c r="A122" s="48">
        <v>118</v>
      </c>
      <c r="B122" s="48">
        <v>471500</v>
      </c>
      <c r="C122" s="48">
        <v>301500</v>
      </c>
      <c r="D122" s="48">
        <v>6</v>
      </c>
      <c r="E122" s="48">
        <v>32</v>
      </c>
      <c r="F122" s="48">
        <v>10.223420000000001</v>
      </c>
    </row>
    <row r="123" spans="1:6" x14ac:dyDescent="0.2">
      <c r="A123" s="48">
        <v>118</v>
      </c>
      <c r="B123" s="48">
        <v>472500</v>
      </c>
      <c r="C123" s="48">
        <v>301500</v>
      </c>
      <c r="D123" s="48">
        <v>6</v>
      </c>
      <c r="E123" s="48">
        <v>32</v>
      </c>
      <c r="F123" s="48">
        <v>10.084820000000001</v>
      </c>
    </row>
    <row r="124" spans="1:6" x14ac:dyDescent="0.2">
      <c r="A124" s="48">
        <v>118</v>
      </c>
      <c r="B124" s="48">
        <v>473500</v>
      </c>
      <c r="C124" s="48">
        <v>301500</v>
      </c>
      <c r="D124" s="48">
        <v>6</v>
      </c>
      <c r="E124" s="48">
        <v>32</v>
      </c>
      <c r="F124" s="48">
        <v>9.8099860000000003</v>
      </c>
    </row>
    <row r="125" spans="1:6" x14ac:dyDescent="0.2">
      <c r="A125" s="48">
        <v>118</v>
      </c>
      <c r="B125" s="48">
        <v>474500</v>
      </c>
      <c r="C125" s="48">
        <v>301500</v>
      </c>
      <c r="D125" s="48">
        <v>6</v>
      </c>
      <c r="E125" s="48">
        <v>32</v>
      </c>
      <c r="F125" s="48">
        <v>9.5957290000000004</v>
      </c>
    </row>
    <row r="126" spans="1:6" x14ac:dyDescent="0.2">
      <c r="A126" s="48">
        <v>118</v>
      </c>
      <c r="B126" s="48">
        <v>475500</v>
      </c>
      <c r="C126" s="48">
        <v>301500</v>
      </c>
      <c r="D126" s="48">
        <v>6</v>
      </c>
      <c r="E126" s="48">
        <v>32</v>
      </c>
      <c r="F126" s="48">
        <v>9.8908319999999996</v>
      </c>
    </row>
    <row r="127" spans="1:6" x14ac:dyDescent="0.2">
      <c r="A127" s="48">
        <v>118</v>
      </c>
      <c r="B127" s="48">
        <v>476500</v>
      </c>
      <c r="C127" s="48">
        <v>301500</v>
      </c>
      <c r="D127" s="48">
        <v>6</v>
      </c>
      <c r="E127" s="48">
        <v>32</v>
      </c>
      <c r="F127" s="48">
        <v>9.6669</v>
      </c>
    </row>
    <row r="128" spans="1:6" x14ac:dyDescent="0.2">
      <c r="A128" s="48">
        <v>118</v>
      </c>
      <c r="B128" s="48">
        <v>477500</v>
      </c>
      <c r="C128" s="48">
        <v>301500</v>
      </c>
      <c r="D128" s="48">
        <v>6</v>
      </c>
      <c r="E128" s="48">
        <v>32</v>
      </c>
      <c r="F128" s="48">
        <v>9.2406659999999992</v>
      </c>
    </row>
    <row r="129" spans="1:6" x14ac:dyDescent="0.2">
      <c r="A129" s="48">
        <v>118</v>
      </c>
      <c r="B129" s="48">
        <v>478500</v>
      </c>
      <c r="C129" s="48">
        <v>301500</v>
      </c>
      <c r="D129" s="48">
        <v>6</v>
      </c>
      <c r="E129" s="48">
        <v>32</v>
      </c>
      <c r="F129" s="48">
        <v>9.1572669999999992</v>
      </c>
    </row>
    <row r="130" spans="1:6" x14ac:dyDescent="0.2">
      <c r="A130" s="48">
        <v>118</v>
      </c>
      <c r="B130" s="48">
        <v>479500</v>
      </c>
      <c r="C130" s="48">
        <v>301500</v>
      </c>
      <c r="D130" s="48">
        <v>6</v>
      </c>
      <c r="E130" s="48">
        <v>32</v>
      </c>
      <c r="F130" s="48">
        <v>9.0750539999999997</v>
      </c>
    </row>
    <row r="131" spans="1:6" x14ac:dyDescent="0.2">
      <c r="A131" s="48">
        <v>118</v>
      </c>
      <c r="B131" s="48">
        <v>465500</v>
      </c>
      <c r="C131" s="48">
        <v>300500</v>
      </c>
      <c r="D131" s="48">
        <v>6</v>
      </c>
      <c r="E131" s="48">
        <v>32</v>
      </c>
      <c r="F131" s="48">
        <v>12.42257</v>
      </c>
    </row>
    <row r="132" spans="1:6" x14ac:dyDescent="0.2">
      <c r="A132" s="48">
        <v>118</v>
      </c>
      <c r="B132" s="48">
        <v>466500</v>
      </c>
      <c r="C132" s="48">
        <v>300500</v>
      </c>
      <c r="D132" s="48">
        <v>6</v>
      </c>
      <c r="E132" s="48">
        <v>32</v>
      </c>
      <c r="F132" s="48">
        <v>11.85886</v>
      </c>
    </row>
    <row r="133" spans="1:6" x14ac:dyDescent="0.2">
      <c r="A133" s="48">
        <v>118</v>
      </c>
      <c r="B133" s="48">
        <v>467500</v>
      </c>
      <c r="C133" s="48">
        <v>300500</v>
      </c>
      <c r="D133" s="48">
        <v>6</v>
      </c>
      <c r="E133" s="48">
        <v>32</v>
      </c>
      <c r="F133" s="48">
        <v>11.363200000000001</v>
      </c>
    </row>
    <row r="134" spans="1:6" x14ac:dyDescent="0.2">
      <c r="A134" s="48">
        <v>118</v>
      </c>
      <c r="B134" s="48">
        <v>468500</v>
      </c>
      <c r="C134" s="48">
        <v>300500</v>
      </c>
      <c r="D134" s="48">
        <v>6</v>
      </c>
      <c r="E134" s="48">
        <v>32</v>
      </c>
      <c r="F134" s="48">
        <v>10.994350000000001</v>
      </c>
    </row>
    <row r="135" spans="1:6" x14ac:dyDescent="0.2">
      <c r="A135" s="48">
        <v>118</v>
      </c>
      <c r="B135" s="48">
        <v>469500</v>
      </c>
      <c r="C135" s="48">
        <v>300500</v>
      </c>
      <c r="D135" s="48">
        <v>6</v>
      </c>
      <c r="E135" s="48">
        <v>32</v>
      </c>
      <c r="F135" s="48">
        <v>10.63984</v>
      </c>
    </row>
    <row r="136" spans="1:6" x14ac:dyDescent="0.2">
      <c r="A136" s="48">
        <v>118</v>
      </c>
      <c r="B136" s="48">
        <v>470500</v>
      </c>
      <c r="C136" s="48">
        <v>300500</v>
      </c>
      <c r="D136" s="48">
        <v>6</v>
      </c>
      <c r="E136" s="48">
        <v>32</v>
      </c>
      <c r="F136" s="48">
        <v>10.44449</v>
      </c>
    </row>
    <row r="137" spans="1:6" x14ac:dyDescent="0.2">
      <c r="A137" s="48">
        <v>118</v>
      </c>
      <c r="B137" s="48">
        <v>471500</v>
      </c>
      <c r="C137" s="48">
        <v>300500</v>
      </c>
      <c r="D137" s="48">
        <v>6</v>
      </c>
      <c r="E137" s="48">
        <v>32</v>
      </c>
      <c r="F137" s="48">
        <v>10.1553</v>
      </c>
    </row>
    <row r="138" spans="1:6" x14ac:dyDescent="0.2">
      <c r="A138" s="48">
        <v>118</v>
      </c>
      <c r="B138" s="48">
        <v>472500</v>
      </c>
      <c r="C138" s="48">
        <v>300500</v>
      </c>
      <c r="D138" s="48">
        <v>6</v>
      </c>
      <c r="E138" s="48">
        <v>32</v>
      </c>
      <c r="F138" s="48">
        <v>10.009410000000001</v>
      </c>
    </row>
    <row r="139" spans="1:6" x14ac:dyDescent="0.2">
      <c r="A139" s="48">
        <v>118</v>
      </c>
      <c r="B139" s="48">
        <v>473500</v>
      </c>
      <c r="C139" s="48">
        <v>300500</v>
      </c>
      <c r="D139" s="48">
        <v>6</v>
      </c>
      <c r="E139" s="48">
        <v>32</v>
      </c>
      <c r="F139" s="48">
        <v>9.7136259999999996</v>
      </c>
    </row>
    <row r="140" spans="1:6" x14ac:dyDescent="0.2">
      <c r="A140" s="48">
        <v>118</v>
      </c>
      <c r="B140" s="48">
        <v>474500</v>
      </c>
      <c r="C140" s="48">
        <v>300500</v>
      </c>
      <c r="D140" s="48">
        <v>6</v>
      </c>
      <c r="E140" s="48">
        <v>32</v>
      </c>
      <c r="F140" s="48">
        <v>9.4994150000000008</v>
      </c>
    </row>
    <row r="141" spans="1:6" x14ac:dyDescent="0.2">
      <c r="A141" s="48">
        <v>118</v>
      </c>
      <c r="B141" s="48">
        <v>475500</v>
      </c>
      <c r="C141" s="48">
        <v>300500</v>
      </c>
      <c r="D141" s="48">
        <v>6</v>
      </c>
      <c r="E141" s="48">
        <v>32</v>
      </c>
      <c r="F141" s="48">
        <v>9.4592890000000001</v>
      </c>
    </row>
    <row r="142" spans="1:6" x14ac:dyDescent="0.2">
      <c r="A142" s="48">
        <v>118</v>
      </c>
      <c r="B142" s="48">
        <v>476500</v>
      </c>
      <c r="C142" s="48">
        <v>300500</v>
      </c>
      <c r="D142" s="48">
        <v>6</v>
      </c>
      <c r="E142" s="48">
        <v>32</v>
      </c>
      <c r="F142" s="48">
        <v>9.7107930000000007</v>
      </c>
    </row>
    <row r="143" spans="1:6" x14ac:dyDescent="0.2">
      <c r="A143" s="48">
        <v>118</v>
      </c>
      <c r="B143" s="48">
        <v>477500</v>
      </c>
      <c r="C143" s="48">
        <v>300500</v>
      </c>
      <c r="D143" s="48">
        <v>6</v>
      </c>
      <c r="E143" s="48">
        <v>32</v>
      </c>
      <c r="F143" s="48">
        <v>9.6423159999999992</v>
      </c>
    </row>
    <row r="144" spans="1:6" x14ac:dyDescent="0.2">
      <c r="A144" s="48">
        <v>118</v>
      </c>
      <c r="B144" s="48">
        <v>478500</v>
      </c>
      <c r="C144" s="48">
        <v>300500</v>
      </c>
      <c r="D144" s="48">
        <v>6</v>
      </c>
      <c r="E144" s="48">
        <v>32</v>
      </c>
      <c r="F144" s="48">
        <v>9.6207010000000004</v>
      </c>
    </row>
    <row r="145" spans="1:6" x14ac:dyDescent="0.2">
      <c r="A145" s="48">
        <v>118</v>
      </c>
      <c r="B145" s="48">
        <v>479500</v>
      </c>
      <c r="C145" s="48">
        <v>300500</v>
      </c>
      <c r="D145" s="48">
        <v>6</v>
      </c>
      <c r="E145" s="48">
        <v>32</v>
      </c>
      <c r="F145" s="48">
        <v>9.5115259999999999</v>
      </c>
    </row>
    <row r="146" spans="1:6" x14ac:dyDescent="0.2">
      <c r="A146" s="48">
        <v>118</v>
      </c>
      <c r="B146" s="48">
        <v>481500</v>
      </c>
      <c r="C146" s="48">
        <v>300500</v>
      </c>
      <c r="D146" s="48">
        <v>6</v>
      </c>
      <c r="E146" s="48">
        <v>32</v>
      </c>
      <c r="F146" s="48">
        <v>9.6251540000000002</v>
      </c>
    </row>
    <row r="147" spans="1:6" x14ac:dyDescent="0.2">
      <c r="A147" s="48">
        <v>118</v>
      </c>
      <c r="B147" s="48">
        <v>464500</v>
      </c>
      <c r="C147" s="48">
        <v>299500</v>
      </c>
      <c r="D147" s="48">
        <v>6</v>
      </c>
      <c r="E147" s="48">
        <v>32</v>
      </c>
      <c r="F147" s="48">
        <v>13.48898</v>
      </c>
    </row>
    <row r="148" spans="1:6" x14ac:dyDescent="0.2">
      <c r="A148" s="48">
        <v>118</v>
      </c>
      <c r="B148" s="48">
        <v>465500</v>
      </c>
      <c r="C148" s="48">
        <v>299500</v>
      </c>
      <c r="D148" s="48">
        <v>6</v>
      </c>
      <c r="E148" s="48">
        <v>32</v>
      </c>
      <c r="F148" s="48">
        <v>12.270989999999999</v>
      </c>
    </row>
    <row r="149" spans="1:6" x14ac:dyDescent="0.2">
      <c r="A149" s="48">
        <v>118</v>
      </c>
      <c r="B149" s="48">
        <v>466500</v>
      </c>
      <c r="C149" s="48">
        <v>299500</v>
      </c>
      <c r="D149" s="48">
        <v>6</v>
      </c>
      <c r="E149" s="48">
        <v>32</v>
      </c>
      <c r="F149" s="48">
        <v>11.69825</v>
      </c>
    </row>
    <row r="150" spans="1:6" x14ac:dyDescent="0.2">
      <c r="A150" s="48">
        <v>118</v>
      </c>
      <c r="B150" s="48">
        <v>467500</v>
      </c>
      <c r="C150" s="48">
        <v>299500</v>
      </c>
      <c r="D150" s="48">
        <v>6</v>
      </c>
      <c r="E150" s="48">
        <v>32</v>
      </c>
      <c r="F150" s="48">
        <v>11.27327</v>
      </c>
    </row>
    <row r="151" spans="1:6" x14ac:dyDescent="0.2">
      <c r="A151" s="48">
        <v>118</v>
      </c>
      <c r="B151" s="48">
        <v>468500</v>
      </c>
      <c r="C151" s="48">
        <v>299500</v>
      </c>
      <c r="D151" s="48">
        <v>6</v>
      </c>
      <c r="E151" s="48">
        <v>32</v>
      </c>
      <c r="F151" s="48">
        <v>10.82244</v>
      </c>
    </row>
    <row r="152" spans="1:6" x14ac:dyDescent="0.2">
      <c r="A152" s="48">
        <v>118</v>
      </c>
      <c r="B152" s="48">
        <v>469500</v>
      </c>
      <c r="C152" s="48">
        <v>299500</v>
      </c>
      <c r="D152" s="48">
        <v>6</v>
      </c>
      <c r="E152" s="48">
        <v>32</v>
      </c>
      <c r="F152" s="48">
        <v>10.54533</v>
      </c>
    </row>
    <row r="153" spans="1:6" x14ac:dyDescent="0.2">
      <c r="A153" s="48">
        <v>118</v>
      </c>
      <c r="B153" s="48">
        <v>470500</v>
      </c>
      <c r="C153" s="48">
        <v>299500</v>
      </c>
      <c r="D153" s="48">
        <v>6</v>
      </c>
      <c r="E153" s="48">
        <v>32</v>
      </c>
      <c r="F153" s="48">
        <v>10.465719999999999</v>
      </c>
    </row>
    <row r="154" spans="1:6" x14ac:dyDescent="0.2">
      <c r="A154" s="48">
        <v>118</v>
      </c>
      <c r="B154" s="48">
        <v>471500</v>
      </c>
      <c r="C154" s="48">
        <v>299500</v>
      </c>
      <c r="D154" s="48">
        <v>6</v>
      </c>
      <c r="E154" s="48">
        <v>32</v>
      </c>
      <c r="F154" s="48">
        <v>10.150679999999999</v>
      </c>
    </row>
    <row r="155" spans="1:6" x14ac:dyDescent="0.2">
      <c r="A155" s="48">
        <v>118</v>
      </c>
      <c r="B155" s="48">
        <v>472500</v>
      </c>
      <c r="C155" s="48">
        <v>299500</v>
      </c>
      <c r="D155" s="48">
        <v>6</v>
      </c>
      <c r="E155" s="48">
        <v>32</v>
      </c>
      <c r="F155" s="48">
        <v>9.9944190000000006</v>
      </c>
    </row>
    <row r="156" spans="1:6" x14ac:dyDescent="0.2">
      <c r="A156" s="48">
        <v>118</v>
      </c>
      <c r="B156" s="48">
        <v>473500</v>
      </c>
      <c r="C156" s="48">
        <v>299500</v>
      </c>
      <c r="D156" s="48">
        <v>6</v>
      </c>
      <c r="E156" s="48">
        <v>32</v>
      </c>
      <c r="F156" s="48">
        <v>9.6655099999999994</v>
      </c>
    </row>
    <row r="157" spans="1:6" x14ac:dyDescent="0.2">
      <c r="A157" s="48">
        <v>118</v>
      </c>
      <c r="B157" s="48">
        <v>474500</v>
      </c>
      <c r="C157" s="48">
        <v>299500</v>
      </c>
      <c r="D157" s="48">
        <v>6</v>
      </c>
      <c r="E157" s="48">
        <v>32</v>
      </c>
      <c r="F157" s="48">
        <v>9.4880379999999995</v>
      </c>
    </row>
    <row r="158" spans="1:6" x14ac:dyDescent="0.2">
      <c r="A158" s="48">
        <v>118</v>
      </c>
      <c r="B158" s="48">
        <v>475500</v>
      </c>
      <c r="C158" s="48">
        <v>299500</v>
      </c>
      <c r="D158" s="48">
        <v>6</v>
      </c>
      <c r="E158" s="48">
        <v>32</v>
      </c>
      <c r="F158" s="48">
        <v>9.4564880000000002</v>
      </c>
    </row>
    <row r="159" spans="1:6" x14ac:dyDescent="0.2">
      <c r="A159" s="48">
        <v>118</v>
      </c>
      <c r="B159" s="48">
        <v>476500</v>
      </c>
      <c r="C159" s="48">
        <v>299500</v>
      </c>
      <c r="D159" s="48">
        <v>6</v>
      </c>
      <c r="E159" s="48">
        <v>32</v>
      </c>
      <c r="F159" s="48">
        <v>9.2630499999999998</v>
      </c>
    </row>
    <row r="160" spans="1:6" x14ac:dyDescent="0.2">
      <c r="A160" s="48">
        <v>118</v>
      </c>
      <c r="B160" s="48">
        <v>477500</v>
      </c>
      <c r="C160" s="48">
        <v>299500</v>
      </c>
      <c r="D160" s="48">
        <v>6</v>
      </c>
      <c r="E160" s="48">
        <v>32</v>
      </c>
      <c r="F160" s="48">
        <v>9.1916589999999996</v>
      </c>
    </row>
    <row r="161" spans="1:6" x14ac:dyDescent="0.2">
      <c r="A161" s="48">
        <v>118</v>
      </c>
      <c r="B161" s="48">
        <v>478500</v>
      </c>
      <c r="C161" s="48">
        <v>299500</v>
      </c>
      <c r="D161" s="48">
        <v>6</v>
      </c>
      <c r="E161" s="48">
        <v>32</v>
      </c>
      <c r="F161" s="48">
        <v>9.1084180000000003</v>
      </c>
    </row>
    <row r="162" spans="1:6" x14ac:dyDescent="0.2">
      <c r="A162" s="48">
        <v>118</v>
      </c>
      <c r="B162" s="48">
        <v>479500</v>
      </c>
      <c r="C162" s="48">
        <v>299500</v>
      </c>
      <c r="D162" s="48">
        <v>6</v>
      </c>
      <c r="E162" s="48">
        <v>32</v>
      </c>
      <c r="F162" s="48">
        <v>9.0271489999999996</v>
      </c>
    </row>
    <row r="163" spans="1:6" x14ac:dyDescent="0.2">
      <c r="A163" s="48">
        <v>118</v>
      </c>
      <c r="B163" s="48">
        <v>480500</v>
      </c>
      <c r="C163" s="48">
        <v>299500</v>
      </c>
      <c r="D163" s="48">
        <v>6</v>
      </c>
      <c r="E163" s="48">
        <v>32</v>
      </c>
      <c r="F163" s="48">
        <v>9.1016709999999996</v>
      </c>
    </row>
    <row r="164" spans="1:6" x14ac:dyDescent="0.2">
      <c r="A164" s="48">
        <v>118</v>
      </c>
      <c r="B164" s="48">
        <v>481500</v>
      </c>
      <c r="C164" s="48">
        <v>299500</v>
      </c>
      <c r="D164" s="48">
        <v>6</v>
      </c>
      <c r="E164" s="48">
        <v>32</v>
      </c>
      <c r="F164" s="48">
        <v>9.1839510000000004</v>
      </c>
    </row>
    <row r="165" spans="1:6" x14ac:dyDescent="0.2">
      <c r="A165" s="48">
        <v>118</v>
      </c>
      <c r="B165" s="48">
        <v>482500</v>
      </c>
      <c r="C165" s="48">
        <v>299500</v>
      </c>
      <c r="D165" s="48">
        <v>6</v>
      </c>
      <c r="E165" s="48">
        <v>32</v>
      </c>
      <c r="F165" s="48">
        <v>9.1922060000000005</v>
      </c>
    </row>
    <row r="166" spans="1:6" x14ac:dyDescent="0.2">
      <c r="A166" s="48">
        <v>118</v>
      </c>
      <c r="B166" s="48">
        <v>463500</v>
      </c>
      <c r="C166" s="48">
        <v>298500</v>
      </c>
      <c r="D166" s="48">
        <v>6</v>
      </c>
      <c r="E166" s="48">
        <v>32</v>
      </c>
      <c r="F166" s="48">
        <v>12.311769999999999</v>
      </c>
    </row>
    <row r="167" spans="1:6" x14ac:dyDescent="0.2">
      <c r="A167" s="48">
        <v>118</v>
      </c>
      <c r="B167" s="48">
        <v>464500</v>
      </c>
      <c r="C167" s="48">
        <v>298500</v>
      </c>
      <c r="D167" s="48">
        <v>6</v>
      </c>
      <c r="E167" s="48">
        <v>32</v>
      </c>
      <c r="F167" s="48">
        <v>13.34624</v>
      </c>
    </row>
    <row r="168" spans="1:6" x14ac:dyDescent="0.2">
      <c r="A168" s="48">
        <v>118</v>
      </c>
      <c r="B168" s="48">
        <v>465500</v>
      </c>
      <c r="C168" s="48">
        <v>298500</v>
      </c>
      <c r="D168" s="48">
        <v>6</v>
      </c>
      <c r="E168" s="48">
        <v>32</v>
      </c>
      <c r="F168" s="48">
        <v>12.40973</v>
      </c>
    </row>
    <row r="169" spans="1:6" x14ac:dyDescent="0.2">
      <c r="A169" s="48">
        <v>118</v>
      </c>
      <c r="B169" s="48">
        <v>466500</v>
      </c>
      <c r="C169" s="48">
        <v>298500</v>
      </c>
      <c r="D169" s="48">
        <v>6</v>
      </c>
      <c r="E169" s="48">
        <v>32</v>
      </c>
      <c r="F169" s="48">
        <v>11.80757</v>
      </c>
    </row>
    <row r="170" spans="1:6" x14ac:dyDescent="0.2">
      <c r="A170" s="48">
        <v>118</v>
      </c>
      <c r="B170" s="48">
        <v>467500</v>
      </c>
      <c r="C170" s="48">
        <v>298500</v>
      </c>
      <c r="D170" s="48">
        <v>6</v>
      </c>
      <c r="E170" s="48">
        <v>32</v>
      </c>
      <c r="F170" s="48">
        <v>11.22786</v>
      </c>
    </row>
    <row r="171" spans="1:6" x14ac:dyDescent="0.2">
      <c r="A171" s="48">
        <v>118</v>
      </c>
      <c r="B171" s="48">
        <v>468500</v>
      </c>
      <c r="C171" s="48">
        <v>298500</v>
      </c>
      <c r="D171" s="48">
        <v>6</v>
      </c>
      <c r="E171" s="48">
        <v>32</v>
      </c>
      <c r="F171" s="48">
        <v>10.791539999999999</v>
      </c>
    </row>
    <row r="172" spans="1:6" x14ac:dyDescent="0.2">
      <c r="A172" s="48">
        <v>118</v>
      </c>
      <c r="B172" s="48">
        <v>469500</v>
      </c>
      <c r="C172" s="48">
        <v>298500</v>
      </c>
      <c r="D172" s="48">
        <v>6</v>
      </c>
      <c r="E172" s="48">
        <v>32</v>
      </c>
      <c r="F172" s="48">
        <v>10.49492</v>
      </c>
    </row>
    <row r="173" spans="1:6" x14ac:dyDescent="0.2">
      <c r="A173" s="48">
        <v>118</v>
      </c>
      <c r="B173" s="48">
        <v>470500</v>
      </c>
      <c r="C173" s="48">
        <v>298500</v>
      </c>
      <c r="D173" s="48">
        <v>6</v>
      </c>
      <c r="E173" s="48">
        <v>32</v>
      </c>
      <c r="F173" s="48">
        <v>10.331379999999999</v>
      </c>
    </row>
    <row r="174" spans="1:6" x14ac:dyDescent="0.2">
      <c r="A174" s="48">
        <v>118</v>
      </c>
      <c r="B174" s="48">
        <v>471500</v>
      </c>
      <c r="C174" s="48">
        <v>298500</v>
      </c>
      <c r="D174" s="48">
        <v>6</v>
      </c>
      <c r="E174" s="48">
        <v>32</v>
      </c>
      <c r="F174" s="48">
        <v>10.215260000000001</v>
      </c>
    </row>
    <row r="175" spans="1:6" x14ac:dyDescent="0.2">
      <c r="A175" s="48">
        <v>118</v>
      </c>
      <c r="B175" s="48">
        <v>472500</v>
      </c>
      <c r="C175" s="48">
        <v>298500</v>
      </c>
      <c r="D175" s="48">
        <v>6</v>
      </c>
      <c r="E175" s="48">
        <v>32</v>
      </c>
      <c r="F175" s="48">
        <v>9.7662949999999995</v>
      </c>
    </row>
    <row r="176" spans="1:6" x14ac:dyDescent="0.2">
      <c r="A176" s="48">
        <v>118</v>
      </c>
      <c r="B176" s="48">
        <v>473500</v>
      </c>
      <c r="C176" s="48">
        <v>298500</v>
      </c>
      <c r="D176" s="48">
        <v>6</v>
      </c>
      <c r="E176" s="48">
        <v>32</v>
      </c>
      <c r="F176" s="48">
        <v>9.559545</v>
      </c>
    </row>
    <row r="177" spans="1:6" x14ac:dyDescent="0.2">
      <c r="A177" s="48">
        <v>118</v>
      </c>
      <c r="B177" s="48">
        <v>474500</v>
      </c>
      <c r="C177" s="48">
        <v>298500</v>
      </c>
      <c r="D177" s="48">
        <v>6</v>
      </c>
      <c r="E177" s="48">
        <v>32</v>
      </c>
      <c r="F177" s="48">
        <v>9.4558509999999991</v>
      </c>
    </row>
    <row r="178" spans="1:6" x14ac:dyDescent="0.2">
      <c r="A178" s="48">
        <v>118</v>
      </c>
      <c r="B178" s="48">
        <v>475500</v>
      </c>
      <c r="C178" s="48">
        <v>298500</v>
      </c>
      <c r="D178" s="48">
        <v>6</v>
      </c>
      <c r="E178" s="48">
        <v>32</v>
      </c>
      <c r="F178" s="48">
        <v>9.4135299999999997</v>
      </c>
    </row>
    <row r="179" spans="1:6" x14ac:dyDescent="0.2">
      <c r="A179" s="48">
        <v>118</v>
      </c>
      <c r="B179" s="48">
        <v>476500</v>
      </c>
      <c r="C179" s="48">
        <v>298500</v>
      </c>
      <c r="D179" s="48">
        <v>6</v>
      </c>
      <c r="E179" s="48">
        <v>32</v>
      </c>
      <c r="F179" s="48">
        <v>9.1874310000000001</v>
      </c>
    </row>
    <row r="180" spans="1:6" x14ac:dyDescent="0.2">
      <c r="A180" s="48">
        <v>118</v>
      </c>
      <c r="B180" s="48">
        <v>477500</v>
      </c>
      <c r="C180" s="48">
        <v>298500</v>
      </c>
      <c r="D180" s="48">
        <v>6</v>
      </c>
      <c r="E180" s="48">
        <v>32</v>
      </c>
      <c r="F180" s="48">
        <v>9.1176790000000008</v>
      </c>
    </row>
    <row r="181" spans="1:6" x14ac:dyDescent="0.2">
      <c r="A181" s="48">
        <v>118</v>
      </c>
      <c r="B181" s="48">
        <v>478500</v>
      </c>
      <c r="C181" s="48">
        <v>298500</v>
      </c>
      <c r="D181" s="48">
        <v>6</v>
      </c>
      <c r="E181" s="48">
        <v>32</v>
      </c>
      <c r="F181" s="48">
        <v>9.1017440000000001</v>
      </c>
    </row>
    <row r="182" spans="1:6" x14ac:dyDescent="0.2">
      <c r="A182" s="48">
        <v>118</v>
      </c>
      <c r="B182" s="48">
        <v>479500</v>
      </c>
      <c r="C182" s="48">
        <v>298500</v>
      </c>
      <c r="D182" s="48">
        <v>6</v>
      </c>
      <c r="E182" s="48">
        <v>32</v>
      </c>
      <c r="F182" s="48">
        <v>9.0384100000000007</v>
      </c>
    </row>
    <row r="183" spans="1:6" x14ac:dyDescent="0.2">
      <c r="A183" s="48">
        <v>118</v>
      </c>
      <c r="B183" s="48">
        <v>480500</v>
      </c>
      <c r="C183" s="48">
        <v>298500</v>
      </c>
      <c r="D183" s="48">
        <v>6</v>
      </c>
      <c r="E183" s="48">
        <v>32</v>
      </c>
      <c r="F183" s="48">
        <v>9.1605980000000002</v>
      </c>
    </row>
    <row r="184" spans="1:6" x14ac:dyDescent="0.2">
      <c r="A184" s="48">
        <v>118</v>
      </c>
      <c r="B184" s="48">
        <v>481500</v>
      </c>
      <c r="C184" s="48">
        <v>298500</v>
      </c>
      <c r="D184" s="48">
        <v>6</v>
      </c>
      <c r="E184" s="48">
        <v>32</v>
      </c>
      <c r="F184" s="48">
        <v>9.1287070000000003</v>
      </c>
    </row>
    <row r="185" spans="1:6" x14ac:dyDescent="0.2">
      <c r="A185" s="48">
        <v>118</v>
      </c>
      <c r="B185" s="48">
        <v>482500</v>
      </c>
      <c r="C185" s="48">
        <v>298500</v>
      </c>
      <c r="D185" s="48">
        <v>6</v>
      </c>
      <c r="E185" s="48">
        <v>32</v>
      </c>
      <c r="F185" s="48">
        <v>9.1928549999999998</v>
      </c>
    </row>
    <row r="186" spans="1:6" x14ac:dyDescent="0.2">
      <c r="A186" s="48">
        <v>118</v>
      </c>
      <c r="B186" s="48">
        <v>483500</v>
      </c>
      <c r="C186" s="48">
        <v>298500</v>
      </c>
      <c r="D186" s="48">
        <v>6</v>
      </c>
      <c r="E186" s="48">
        <v>32</v>
      </c>
      <c r="F186" s="48">
        <v>9.3273840000000003</v>
      </c>
    </row>
    <row r="187" spans="1:6" x14ac:dyDescent="0.2">
      <c r="A187" s="48">
        <v>118</v>
      </c>
      <c r="B187" s="48">
        <v>463500</v>
      </c>
      <c r="C187" s="48">
        <v>297500</v>
      </c>
      <c r="D187" s="48">
        <v>6</v>
      </c>
      <c r="E187" s="48">
        <v>32</v>
      </c>
      <c r="F187" s="48">
        <v>12.573309999999999</v>
      </c>
    </row>
    <row r="188" spans="1:6" x14ac:dyDescent="0.2">
      <c r="A188" s="48">
        <v>118</v>
      </c>
      <c r="B188" s="48">
        <v>464500</v>
      </c>
      <c r="C188" s="48">
        <v>297500</v>
      </c>
      <c r="D188" s="48">
        <v>6</v>
      </c>
      <c r="E188" s="48">
        <v>32</v>
      </c>
      <c r="F188" s="48">
        <v>12.799709999999999</v>
      </c>
    </row>
    <row r="189" spans="1:6" x14ac:dyDescent="0.2">
      <c r="A189" s="48">
        <v>118</v>
      </c>
      <c r="B189" s="48">
        <v>465500</v>
      </c>
      <c r="C189" s="48">
        <v>297500</v>
      </c>
      <c r="D189" s="48">
        <v>6</v>
      </c>
      <c r="E189" s="48">
        <v>32</v>
      </c>
      <c r="F189" s="48">
        <v>13.13814</v>
      </c>
    </row>
    <row r="190" spans="1:6" x14ac:dyDescent="0.2">
      <c r="A190" s="48">
        <v>118</v>
      </c>
      <c r="B190" s="48">
        <v>466500</v>
      </c>
      <c r="C190" s="48">
        <v>297500</v>
      </c>
      <c r="D190" s="48">
        <v>6</v>
      </c>
      <c r="E190" s="48">
        <v>32</v>
      </c>
      <c r="F190" s="48">
        <v>11.732670000000001</v>
      </c>
    </row>
    <row r="191" spans="1:6" x14ac:dyDescent="0.2">
      <c r="A191" s="48">
        <v>118</v>
      </c>
      <c r="B191" s="48">
        <v>467500</v>
      </c>
      <c r="C191" s="48">
        <v>297500</v>
      </c>
      <c r="D191" s="48">
        <v>6</v>
      </c>
      <c r="E191" s="48">
        <v>32</v>
      </c>
      <c r="F191" s="48">
        <v>11.20426</v>
      </c>
    </row>
    <row r="192" spans="1:6" x14ac:dyDescent="0.2">
      <c r="A192" s="48">
        <v>118</v>
      </c>
      <c r="B192" s="48">
        <v>468500</v>
      </c>
      <c r="C192" s="48">
        <v>297500</v>
      </c>
      <c r="D192" s="48">
        <v>6</v>
      </c>
      <c r="E192" s="48">
        <v>32</v>
      </c>
      <c r="F192" s="48">
        <v>10.762090000000001</v>
      </c>
    </row>
    <row r="193" spans="1:6" x14ac:dyDescent="0.2">
      <c r="A193" s="48">
        <v>118</v>
      </c>
      <c r="B193" s="48">
        <v>469500</v>
      </c>
      <c r="C193" s="48">
        <v>297500</v>
      </c>
      <c r="D193" s="48">
        <v>6</v>
      </c>
      <c r="E193" s="48">
        <v>32</v>
      </c>
      <c r="F193" s="48">
        <v>10.480689999999999</v>
      </c>
    </row>
    <row r="194" spans="1:6" x14ac:dyDescent="0.2">
      <c r="A194" s="48">
        <v>118</v>
      </c>
      <c r="B194" s="48">
        <v>470500</v>
      </c>
      <c r="C194" s="48">
        <v>297500</v>
      </c>
      <c r="D194" s="48">
        <v>6</v>
      </c>
      <c r="E194" s="48">
        <v>32</v>
      </c>
      <c r="F194" s="48">
        <v>10.396380000000001</v>
      </c>
    </row>
    <row r="195" spans="1:6" x14ac:dyDescent="0.2">
      <c r="A195" s="48">
        <v>118</v>
      </c>
      <c r="B195" s="48">
        <v>471500</v>
      </c>
      <c r="C195" s="48">
        <v>297500</v>
      </c>
      <c r="D195" s="48">
        <v>6</v>
      </c>
      <c r="E195" s="48">
        <v>32</v>
      </c>
      <c r="F195" s="48">
        <v>10.18657</v>
      </c>
    </row>
    <row r="196" spans="1:6" x14ac:dyDescent="0.2">
      <c r="A196" s="48">
        <v>118</v>
      </c>
      <c r="B196" s="48">
        <v>472500</v>
      </c>
      <c r="C196" s="48">
        <v>297500</v>
      </c>
      <c r="D196" s="48">
        <v>6</v>
      </c>
      <c r="E196" s="48">
        <v>32</v>
      </c>
      <c r="F196" s="48">
        <v>9.7154830000000008</v>
      </c>
    </row>
    <row r="197" spans="1:6" x14ac:dyDescent="0.2">
      <c r="A197" s="48">
        <v>118</v>
      </c>
      <c r="B197" s="48">
        <v>473500</v>
      </c>
      <c r="C197" s="48">
        <v>297500</v>
      </c>
      <c r="D197" s="48">
        <v>6</v>
      </c>
      <c r="E197" s="48">
        <v>32</v>
      </c>
      <c r="F197" s="48">
        <v>9.5284990000000001</v>
      </c>
    </row>
    <row r="198" spans="1:6" x14ac:dyDescent="0.2">
      <c r="A198" s="48">
        <v>118</v>
      </c>
      <c r="B198" s="48">
        <v>474500</v>
      </c>
      <c r="C198" s="48">
        <v>297500</v>
      </c>
      <c r="D198" s="48">
        <v>6</v>
      </c>
      <c r="E198" s="48">
        <v>32</v>
      </c>
      <c r="F198" s="48">
        <v>9.4199599999999997</v>
      </c>
    </row>
    <row r="199" spans="1:6" x14ac:dyDescent="0.2">
      <c r="A199" s="48">
        <v>118</v>
      </c>
      <c r="B199" s="48">
        <v>475500</v>
      </c>
      <c r="C199" s="48">
        <v>297500</v>
      </c>
      <c r="D199" s="48">
        <v>6</v>
      </c>
      <c r="E199" s="48">
        <v>32</v>
      </c>
      <c r="F199" s="48">
        <v>9.3980420000000002</v>
      </c>
    </row>
    <row r="200" spans="1:6" x14ac:dyDescent="0.2">
      <c r="A200" s="48">
        <v>118</v>
      </c>
      <c r="B200" s="48">
        <v>476500</v>
      </c>
      <c r="C200" s="48">
        <v>297500</v>
      </c>
      <c r="D200" s="48">
        <v>6</v>
      </c>
      <c r="E200" s="48">
        <v>32</v>
      </c>
      <c r="F200" s="48">
        <v>9.2337620000000005</v>
      </c>
    </row>
    <row r="201" spans="1:6" x14ac:dyDescent="0.2">
      <c r="A201" s="48">
        <v>118</v>
      </c>
      <c r="B201" s="48">
        <v>477500</v>
      </c>
      <c r="C201" s="48">
        <v>297500</v>
      </c>
      <c r="D201" s="48">
        <v>6</v>
      </c>
      <c r="E201" s="48">
        <v>32</v>
      </c>
      <c r="F201" s="48">
        <v>9.1592179999999992</v>
      </c>
    </row>
    <row r="202" spans="1:6" x14ac:dyDescent="0.2">
      <c r="A202" s="48">
        <v>118</v>
      </c>
      <c r="B202" s="48">
        <v>478500</v>
      </c>
      <c r="C202" s="48">
        <v>297500</v>
      </c>
      <c r="D202" s="48">
        <v>6</v>
      </c>
      <c r="E202" s="48">
        <v>32</v>
      </c>
      <c r="F202" s="48">
        <v>9.1449859999999994</v>
      </c>
    </row>
    <row r="203" spans="1:6" x14ac:dyDescent="0.2">
      <c r="A203" s="48">
        <v>118</v>
      </c>
      <c r="B203" s="48">
        <v>479500</v>
      </c>
      <c r="C203" s="48">
        <v>297500</v>
      </c>
      <c r="D203" s="48">
        <v>6</v>
      </c>
      <c r="E203" s="48">
        <v>32</v>
      </c>
      <c r="F203" s="48">
        <v>9.1472770000000008</v>
      </c>
    </row>
    <row r="204" spans="1:6" x14ac:dyDescent="0.2">
      <c r="A204" s="48">
        <v>118</v>
      </c>
      <c r="B204" s="48">
        <v>480500</v>
      </c>
      <c r="C204" s="48">
        <v>297500</v>
      </c>
      <c r="D204" s="48">
        <v>6</v>
      </c>
      <c r="E204" s="48">
        <v>32</v>
      </c>
      <c r="F204" s="48">
        <v>9.1957059999999995</v>
      </c>
    </row>
    <row r="205" spans="1:6" x14ac:dyDescent="0.2">
      <c r="A205" s="48">
        <v>118</v>
      </c>
      <c r="B205" s="48">
        <v>481500</v>
      </c>
      <c r="C205" s="48">
        <v>297500</v>
      </c>
      <c r="D205" s="48">
        <v>6</v>
      </c>
      <c r="E205" s="48">
        <v>32</v>
      </c>
      <c r="F205" s="48">
        <v>9.2285050000000002</v>
      </c>
    </row>
    <row r="206" spans="1:6" x14ac:dyDescent="0.2">
      <c r="A206" s="48">
        <v>118</v>
      </c>
      <c r="B206" s="48">
        <v>482500</v>
      </c>
      <c r="C206" s="48">
        <v>297500</v>
      </c>
      <c r="D206" s="48">
        <v>6</v>
      </c>
      <c r="E206" s="48">
        <v>32</v>
      </c>
      <c r="F206" s="48">
        <v>9.2180110000000006</v>
      </c>
    </row>
    <row r="207" spans="1:6" x14ac:dyDescent="0.2">
      <c r="A207" s="48">
        <v>118</v>
      </c>
      <c r="B207" s="48">
        <v>483500</v>
      </c>
      <c r="C207" s="48">
        <v>297500</v>
      </c>
      <c r="D207" s="48">
        <v>6</v>
      </c>
      <c r="E207" s="48">
        <v>32</v>
      </c>
      <c r="F207" s="48">
        <v>9.3876390000000001</v>
      </c>
    </row>
    <row r="208" spans="1:6" x14ac:dyDescent="0.2">
      <c r="A208" s="48">
        <v>118</v>
      </c>
      <c r="B208" s="48">
        <v>463500</v>
      </c>
      <c r="C208" s="48">
        <v>296500</v>
      </c>
      <c r="D208" s="48">
        <v>6</v>
      </c>
      <c r="E208" s="48">
        <v>32</v>
      </c>
      <c r="F208" s="48">
        <v>13.255559999999999</v>
      </c>
    </row>
    <row r="209" spans="1:6" x14ac:dyDescent="0.2">
      <c r="A209" s="48">
        <v>118</v>
      </c>
      <c r="B209" s="48">
        <v>464500</v>
      </c>
      <c r="C209" s="48">
        <v>296500</v>
      </c>
      <c r="D209" s="48">
        <v>6</v>
      </c>
      <c r="E209" s="48">
        <v>32</v>
      </c>
      <c r="F209" s="48">
        <v>12.923120000000001</v>
      </c>
    </row>
    <row r="210" spans="1:6" x14ac:dyDescent="0.2">
      <c r="A210" s="48">
        <v>118</v>
      </c>
      <c r="B210" s="48">
        <v>465500</v>
      </c>
      <c r="C210" s="48">
        <v>296500</v>
      </c>
      <c r="D210" s="48">
        <v>6</v>
      </c>
      <c r="E210" s="48">
        <v>32</v>
      </c>
      <c r="F210" s="48">
        <v>12.369759999999999</v>
      </c>
    </row>
    <row r="211" spans="1:6" x14ac:dyDescent="0.2">
      <c r="A211" s="48">
        <v>118</v>
      </c>
      <c r="B211" s="48">
        <v>466500</v>
      </c>
      <c r="C211" s="48">
        <v>296500</v>
      </c>
      <c r="D211" s="48">
        <v>6</v>
      </c>
      <c r="E211" s="48">
        <v>32</v>
      </c>
      <c r="F211" s="48">
        <v>12.499370000000001</v>
      </c>
    </row>
    <row r="212" spans="1:6" x14ac:dyDescent="0.2">
      <c r="A212" s="48">
        <v>118</v>
      </c>
      <c r="B212" s="48">
        <v>467500</v>
      </c>
      <c r="C212" s="48">
        <v>296500</v>
      </c>
      <c r="D212" s="48">
        <v>6</v>
      </c>
      <c r="E212" s="48">
        <v>32</v>
      </c>
      <c r="F212" s="48">
        <v>11.23288</v>
      </c>
    </row>
    <row r="213" spans="1:6" x14ac:dyDescent="0.2">
      <c r="A213" s="48">
        <v>118</v>
      </c>
      <c r="B213" s="48">
        <v>468500</v>
      </c>
      <c r="C213" s="48">
        <v>296500</v>
      </c>
      <c r="D213" s="48">
        <v>6</v>
      </c>
      <c r="E213" s="48">
        <v>32</v>
      </c>
      <c r="F213" s="48">
        <v>10.80803</v>
      </c>
    </row>
    <row r="214" spans="1:6" x14ac:dyDescent="0.2">
      <c r="A214" s="48">
        <v>118</v>
      </c>
      <c r="B214" s="48">
        <v>469500</v>
      </c>
      <c r="C214" s="48">
        <v>296500</v>
      </c>
      <c r="D214" s="48">
        <v>6</v>
      </c>
      <c r="E214" s="48">
        <v>32</v>
      </c>
      <c r="F214" s="48">
        <v>10.542009999999999</v>
      </c>
    </row>
    <row r="215" spans="1:6" x14ac:dyDescent="0.2">
      <c r="A215" s="48">
        <v>118</v>
      </c>
      <c r="B215" s="48">
        <v>470500</v>
      </c>
      <c r="C215" s="48">
        <v>296500</v>
      </c>
      <c r="D215" s="48">
        <v>6</v>
      </c>
      <c r="E215" s="48">
        <v>32</v>
      </c>
      <c r="F215" s="48">
        <v>10.35594</v>
      </c>
    </row>
    <row r="216" spans="1:6" x14ac:dyDescent="0.2">
      <c r="A216" s="48">
        <v>118</v>
      </c>
      <c r="B216" s="48">
        <v>471500</v>
      </c>
      <c r="C216" s="48">
        <v>296500</v>
      </c>
      <c r="D216" s="48">
        <v>6</v>
      </c>
      <c r="E216" s="48">
        <v>32</v>
      </c>
      <c r="F216" s="48">
        <v>10.200200000000001</v>
      </c>
    </row>
    <row r="217" spans="1:6" x14ac:dyDescent="0.2">
      <c r="A217" s="48">
        <v>118</v>
      </c>
      <c r="B217" s="48">
        <v>472500</v>
      </c>
      <c r="C217" s="48">
        <v>296500</v>
      </c>
      <c r="D217" s="48">
        <v>6</v>
      </c>
      <c r="E217" s="48">
        <v>32</v>
      </c>
      <c r="F217" s="48">
        <v>9.7495560000000001</v>
      </c>
    </row>
    <row r="218" spans="1:6" x14ac:dyDescent="0.2">
      <c r="A218" s="48">
        <v>118</v>
      </c>
      <c r="B218" s="48">
        <v>473500</v>
      </c>
      <c r="C218" s="48">
        <v>296500</v>
      </c>
      <c r="D218" s="48">
        <v>6</v>
      </c>
      <c r="E218" s="48">
        <v>32</v>
      </c>
      <c r="F218" s="48">
        <v>9.5601660000000006</v>
      </c>
    </row>
    <row r="219" spans="1:6" x14ac:dyDescent="0.2">
      <c r="A219" s="48">
        <v>118</v>
      </c>
      <c r="B219" s="48">
        <v>474500</v>
      </c>
      <c r="C219" s="48">
        <v>296500</v>
      </c>
      <c r="D219" s="48">
        <v>6</v>
      </c>
      <c r="E219" s="48">
        <v>32</v>
      </c>
      <c r="F219" s="48">
        <v>9.4428509999999992</v>
      </c>
    </row>
    <row r="220" spans="1:6" x14ac:dyDescent="0.2">
      <c r="A220" s="48">
        <v>118</v>
      </c>
      <c r="B220" s="48">
        <v>475500</v>
      </c>
      <c r="C220" s="48">
        <v>296500</v>
      </c>
      <c r="D220" s="48">
        <v>6</v>
      </c>
      <c r="E220" s="48">
        <v>32</v>
      </c>
      <c r="F220" s="48">
        <v>9.4609190000000005</v>
      </c>
    </row>
    <row r="221" spans="1:6" x14ac:dyDescent="0.2">
      <c r="A221" s="48">
        <v>118</v>
      </c>
      <c r="B221" s="48">
        <v>476500</v>
      </c>
      <c r="C221" s="48">
        <v>296500</v>
      </c>
      <c r="D221" s="48">
        <v>6</v>
      </c>
      <c r="E221" s="48">
        <v>32</v>
      </c>
      <c r="F221" s="48">
        <v>9.2663949999999993</v>
      </c>
    </row>
    <row r="222" spans="1:6" x14ac:dyDescent="0.2">
      <c r="A222" s="48">
        <v>118</v>
      </c>
      <c r="B222" s="48">
        <v>477500</v>
      </c>
      <c r="C222" s="48">
        <v>296500</v>
      </c>
      <c r="D222" s="48">
        <v>6</v>
      </c>
      <c r="E222" s="48">
        <v>32</v>
      </c>
      <c r="F222" s="48">
        <v>9.2310219999999994</v>
      </c>
    </row>
    <row r="223" spans="1:6" x14ac:dyDescent="0.2">
      <c r="A223" s="48">
        <v>118</v>
      </c>
      <c r="B223" s="48">
        <v>478500</v>
      </c>
      <c r="C223" s="48">
        <v>296500</v>
      </c>
      <c r="D223" s="48">
        <v>6</v>
      </c>
      <c r="E223" s="48">
        <v>32</v>
      </c>
      <c r="F223" s="48">
        <v>9.3659330000000001</v>
      </c>
    </row>
    <row r="224" spans="1:6" x14ac:dyDescent="0.2">
      <c r="A224" s="48">
        <v>118</v>
      </c>
      <c r="B224" s="48">
        <v>479500</v>
      </c>
      <c r="C224" s="48">
        <v>296500</v>
      </c>
      <c r="D224" s="48">
        <v>6</v>
      </c>
      <c r="E224" s="48">
        <v>32</v>
      </c>
      <c r="F224" s="48">
        <v>9.2722239999999996</v>
      </c>
    </row>
    <row r="225" spans="1:6" x14ac:dyDescent="0.2">
      <c r="A225" s="48">
        <v>118</v>
      </c>
      <c r="B225" s="48">
        <v>480500</v>
      </c>
      <c r="C225" s="48">
        <v>296500</v>
      </c>
      <c r="D225" s="48">
        <v>6</v>
      </c>
      <c r="E225" s="48">
        <v>32</v>
      </c>
      <c r="F225" s="48">
        <v>9.2897160000000003</v>
      </c>
    </row>
    <row r="226" spans="1:6" x14ac:dyDescent="0.2">
      <c r="A226" s="48">
        <v>118</v>
      </c>
      <c r="B226" s="48">
        <v>481500</v>
      </c>
      <c r="C226" s="48">
        <v>296500</v>
      </c>
      <c r="D226" s="48">
        <v>6</v>
      </c>
      <c r="E226" s="48">
        <v>32</v>
      </c>
      <c r="F226" s="48">
        <v>9.2709109999999999</v>
      </c>
    </row>
    <row r="227" spans="1:6" x14ac:dyDescent="0.2">
      <c r="A227" s="48">
        <v>118</v>
      </c>
      <c r="B227" s="48">
        <v>482500</v>
      </c>
      <c r="C227" s="48">
        <v>296500</v>
      </c>
      <c r="D227" s="48">
        <v>6</v>
      </c>
      <c r="E227" s="48">
        <v>32</v>
      </c>
      <c r="F227" s="48">
        <v>9.4091280000000008</v>
      </c>
    </row>
    <row r="228" spans="1:6" x14ac:dyDescent="0.2">
      <c r="A228" s="48">
        <v>118</v>
      </c>
      <c r="B228" s="48">
        <v>483500</v>
      </c>
      <c r="C228" s="48">
        <v>296500</v>
      </c>
      <c r="D228" s="48">
        <v>6</v>
      </c>
      <c r="E228" s="48">
        <v>32</v>
      </c>
      <c r="F228" s="48">
        <v>9.4030710000000006</v>
      </c>
    </row>
    <row r="229" spans="1:6" x14ac:dyDescent="0.2">
      <c r="A229" s="48">
        <v>118</v>
      </c>
      <c r="B229" s="48">
        <v>484500</v>
      </c>
      <c r="C229" s="48">
        <v>296500</v>
      </c>
      <c r="D229" s="48">
        <v>6</v>
      </c>
      <c r="E229" s="48">
        <v>32</v>
      </c>
      <c r="F229" s="48">
        <v>9.46265</v>
      </c>
    </row>
    <row r="230" spans="1:6" x14ac:dyDescent="0.2">
      <c r="A230" s="48">
        <v>118</v>
      </c>
      <c r="B230" s="48">
        <v>464500</v>
      </c>
      <c r="C230" s="48">
        <v>295500</v>
      </c>
      <c r="D230" s="48">
        <v>6</v>
      </c>
      <c r="E230" s="48">
        <v>32</v>
      </c>
      <c r="F230" s="48">
        <v>11.835089999999999</v>
      </c>
    </row>
    <row r="231" spans="1:6" x14ac:dyDescent="0.2">
      <c r="A231" s="48">
        <v>118</v>
      </c>
      <c r="B231" s="48">
        <v>465500</v>
      </c>
      <c r="C231" s="48">
        <v>295500</v>
      </c>
      <c r="D231" s="48">
        <v>6</v>
      </c>
      <c r="E231" s="48">
        <v>32</v>
      </c>
      <c r="F231" s="48">
        <v>13.002660000000001</v>
      </c>
    </row>
    <row r="232" spans="1:6" x14ac:dyDescent="0.2">
      <c r="A232" s="48">
        <v>118</v>
      </c>
      <c r="B232" s="48">
        <v>466500</v>
      </c>
      <c r="C232" s="48">
        <v>295500</v>
      </c>
      <c r="D232" s="48">
        <v>6</v>
      </c>
      <c r="E232" s="48">
        <v>32</v>
      </c>
      <c r="F232" s="48">
        <v>11.78018</v>
      </c>
    </row>
    <row r="233" spans="1:6" x14ac:dyDescent="0.2">
      <c r="A233" s="48">
        <v>118</v>
      </c>
      <c r="B233" s="48">
        <v>467500</v>
      </c>
      <c r="C233" s="48">
        <v>295500</v>
      </c>
      <c r="D233" s="48">
        <v>6</v>
      </c>
      <c r="E233" s="48">
        <v>32</v>
      </c>
      <c r="F233" s="48">
        <v>12.21119</v>
      </c>
    </row>
    <row r="234" spans="1:6" x14ac:dyDescent="0.2">
      <c r="A234" s="48">
        <v>118</v>
      </c>
      <c r="B234" s="48">
        <v>468500</v>
      </c>
      <c r="C234" s="48">
        <v>295500</v>
      </c>
      <c r="D234" s="48">
        <v>6</v>
      </c>
      <c r="E234" s="48">
        <v>32</v>
      </c>
      <c r="F234" s="48">
        <v>11.106059999999999</v>
      </c>
    </row>
    <row r="235" spans="1:6" x14ac:dyDescent="0.2">
      <c r="A235" s="48">
        <v>118</v>
      </c>
      <c r="B235" s="48">
        <v>469500</v>
      </c>
      <c r="C235" s="48">
        <v>295500</v>
      </c>
      <c r="D235" s="48">
        <v>6</v>
      </c>
      <c r="E235" s="48">
        <v>32</v>
      </c>
      <c r="F235" s="48">
        <v>10.6807</v>
      </c>
    </row>
    <row r="236" spans="1:6" x14ac:dyDescent="0.2">
      <c r="A236" s="48">
        <v>118</v>
      </c>
      <c r="B236" s="48">
        <v>470500</v>
      </c>
      <c r="C236" s="48">
        <v>295500</v>
      </c>
      <c r="D236" s="48">
        <v>6</v>
      </c>
      <c r="E236" s="48">
        <v>32</v>
      </c>
      <c r="F236" s="48">
        <v>10.457750000000001</v>
      </c>
    </row>
    <row r="237" spans="1:6" x14ac:dyDescent="0.2">
      <c r="A237" s="48">
        <v>118</v>
      </c>
      <c r="B237" s="48">
        <v>471500</v>
      </c>
      <c r="C237" s="48">
        <v>295500</v>
      </c>
      <c r="D237" s="48">
        <v>6</v>
      </c>
      <c r="E237" s="48">
        <v>32</v>
      </c>
      <c r="F237" s="48">
        <v>10.324630000000001</v>
      </c>
    </row>
    <row r="238" spans="1:6" x14ac:dyDescent="0.2">
      <c r="A238" s="48">
        <v>118</v>
      </c>
      <c r="B238" s="48">
        <v>472500</v>
      </c>
      <c r="C238" s="48">
        <v>295500</v>
      </c>
      <c r="D238" s="48">
        <v>6</v>
      </c>
      <c r="E238" s="48">
        <v>32</v>
      </c>
      <c r="F238" s="48">
        <v>9.8381889999999999</v>
      </c>
    </row>
    <row r="239" spans="1:6" x14ac:dyDescent="0.2">
      <c r="A239" s="48">
        <v>118</v>
      </c>
      <c r="B239" s="48">
        <v>473500</v>
      </c>
      <c r="C239" s="48">
        <v>295500</v>
      </c>
      <c r="D239" s="48">
        <v>6</v>
      </c>
      <c r="E239" s="48">
        <v>32</v>
      </c>
      <c r="F239" s="48">
        <v>9.6543189999999992</v>
      </c>
    </row>
    <row r="240" spans="1:6" x14ac:dyDescent="0.2">
      <c r="A240" s="48">
        <v>118</v>
      </c>
      <c r="B240" s="48">
        <v>474500</v>
      </c>
      <c r="C240" s="48">
        <v>295500</v>
      </c>
      <c r="D240" s="48">
        <v>6</v>
      </c>
      <c r="E240" s="48">
        <v>32</v>
      </c>
      <c r="F240" s="48">
        <v>9.5908440000000006</v>
      </c>
    </row>
    <row r="241" spans="1:6" x14ac:dyDescent="0.2">
      <c r="A241" s="48">
        <v>118</v>
      </c>
      <c r="B241" s="48">
        <v>475500</v>
      </c>
      <c r="C241" s="48">
        <v>295500</v>
      </c>
      <c r="D241" s="48">
        <v>6</v>
      </c>
      <c r="E241" s="48">
        <v>32</v>
      </c>
      <c r="F241" s="48">
        <v>9.5727089999999997</v>
      </c>
    </row>
    <row r="242" spans="1:6" x14ac:dyDescent="0.2">
      <c r="A242" s="48">
        <v>118</v>
      </c>
      <c r="B242" s="48">
        <v>476500</v>
      </c>
      <c r="C242" s="48">
        <v>295500</v>
      </c>
      <c r="D242" s="48">
        <v>6</v>
      </c>
      <c r="E242" s="48">
        <v>32</v>
      </c>
      <c r="F242" s="48">
        <v>9.4113670000000003</v>
      </c>
    </row>
    <row r="243" spans="1:6" x14ac:dyDescent="0.2">
      <c r="A243" s="48">
        <v>118</v>
      </c>
      <c r="B243" s="48">
        <v>477500</v>
      </c>
      <c r="C243" s="48">
        <v>295500</v>
      </c>
      <c r="D243" s="48">
        <v>6</v>
      </c>
      <c r="E243" s="48">
        <v>32</v>
      </c>
      <c r="F243" s="48">
        <v>9.3705020000000001</v>
      </c>
    </row>
    <row r="244" spans="1:6" x14ac:dyDescent="0.2">
      <c r="A244" s="48">
        <v>118</v>
      </c>
      <c r="B244" s="48">
        <v>478500</v>
      </c>
      <c r="C244" s="48">
        <v>295500</v>
      </c>
      <c r="D244" s="48">
        <v>6</v>
      </c>
      <c r="E244" s="48">
        <v>32</v>
      </c>
      <c r="F244" s="48">
        <v>9.3168430000000004</v>
      </c>
    </row>
    <row r="245" spans="1:6" x14ac:dyDescent="0.2">
      <c r="A245" s="48">
        <v>118</v>
      </c>
      <c r="B245" s="48">
        <v>479500</v>
      </c>
      <c r="C245" s="48">
        <v>295500</v>
      </c>
      <c r="D245" s="48">
        <v>6</v>
      </c>
      <c r="E245" s="48">
        <v>32</v>
      </c>
      <c r="F245" s="48">
        <v>9.3326209999999996</v>
      </c>
    </row>
    <row r="246" spans="1:6" x14ac:dyDescent="0.2">
      <c r="A246" s="48">
        <v>118</v>
      </c>
      <c r="B246" s="48">
        <v>480500</v>
      </c>
      <c r="C246" s="48">
        <v>295500</v>
      </c>
      <c r="D246" s="48">
        <v>6</v>
      </c>
      <c r="E246" s="48">
        <v>32</v>
      </c>
      <c r="F246" s="48">
        <v>9.3931950000000004</v>
      </c>
    </row>
    <row r="247" spans="1:6" x14ac:dyDescent="0.2">
      <c r="A247" s="48">
        <v>118</v>
      </c>
      <c r="B247" s="48">
        <v>481500</v>
      </c>
      <c r="C247" s="48">
        <v>295500</v>
      </c>
      <c r="D247" s="48">
        <v>6</v>
      </c>
      <c r="E247" s="48">
        <v>32</v>
      </c>
      <c r="F247" s="48">
        <v>9.4621060000000003</v>
      </c>
    </row>
    <row r="248" spans="1:6" x14ac:dyDescent="0.2">
      <c r="A248" s="48">
        <v>118</v>
      </c>
      <c r="B248" s="48">
        <v>482500</v>
      </c>
      <c r="C248" s="48">
        <v>295500</v>
      </c>
      <c r="D248" s="48">
        <v>6</v>
      </c>
      <c r="E248" s="48">
        <v>32</v>
      </c>
      <c r="F248" s="48">
        <v>9.4224859999999993</v>
      </c>
    </row>
    <row r="249" spans="1:6" x14ac:dyDescent="0.2">
      <c r="A249" s="48">
        <v>118</v>
      </c>
      <c r="B249" s="48">
        <v>483500</v>
      </c>
      <c r="C249" s="48">
        <v>295500</v>
      </c>
      <c r="D249" s="48">
        <v>6</v>
      </c>
      <c r="E249" s="48">
        <v>32</v>
      </c>
      <c r="F249" s="48">
        <v>9.474316</v>
      </c>
    </row>
    <row r="250" spans="1:6" x14ac:dyDescent="0.2">
      <c r="A250" s="48">
        <v>118</v>
      </c>
      <c r="B250" s="48">
        <v>484500</v>
      </c>
      <c r="C250" s="48">
        <v>295500</v>
      </c>
      <c r="D250" s="48">
        <v>6</v>
      </c>
      <c r="E250" s="48">
        <v>32</v>
      </c>
      <c r="F250" s="48">
        <v>9.5269600000000008</v>
      </c>
    </row>
    <row r="251" spans="1:6" x14ac:dyDescent="0.2">
      <c r="A251" s="48">
        <v>118</v>
      </c>
      <c r="B251" s="48">
        <v>451500</v>
      </c>
      <c r="C251" s="48">
        <v>294500</v>
      </c>
      <c r="D251" s="48">
        <v>6</v>
      </c>
      <c r="E251" s="48">
        <v>32</v>
      </c>
      <c r="F251" s="48">
        <v>12.640840000000001</v>
      </c>
    </row>
    <row r="252" spans="1:6" x14ac:dyDescent="0.2">
      <c r="A252" s="48">
        <v>118</v>
      </c>
      <c r="B252" s="48">
        <v>452500</v>
      </c>
      <c r="C252" s="48">
        <v>294500</v>
      </c>
      <c r="D252" s="48">
        <v>6</v>
      </c>
      <c r="E252" s="48">
        <v>32</v>
      </c>
      <c r="F252" s="48">
        <v>12.324949999999999</v>
      </c>
    </row>
    <row r="253" spans="1:6" x14ac:dyDescent="0.2">
      <c r="A253" s="48">
        <v>118</v>
      </c>
      <c r="B253" s="48">
        <v>463500</v>
      </c>
      <c r="C253" s="48">
        <v>294500</v>
      </c>
      <c r="D253" s="48">
        <v>6</v>
      </c>
      <c r="E253" s="48">
        <v>32</v>
      </c>
      <c r="F253" s="48">
        <v>10.93995</v>
      </c>
    </row>
    <row r="254" spans="1:6" x14ac:dyDescent="0.2">
      <c r="A254" s="48">
        <v>118</v>
      </c>
      <c r="B254" s="48">
        <v>464500</v>
      </c>
      <c r="C254" s="48">
        <v>294500</v>
      </c>
      <c r="D254" s="48">
        <v>6</v>
      </c>
      <c r="E254" s="48">
        <v>32</v>
      </c>
      <c r="F254" s="48">
        <v>11.19106</v>
      </c>
    </row>
    <row r="255" spans="1:6" x14ac:dyDescent="0.2">
      <c r="A255" s="48">
        <v>118</v>
      </c>
      <c r="B255" s="48">
        <v>465500</v>
      </c>
      <c r="C255" s="48">
        <v>294500</v>
      </c>
      <c r="D255" s="48">
        <v>6</v>
      </c>
      <c r="E255" s="48">
        <v>32</v>
      </c>
      <c r="F255" s="48">
        <v>11.94656</v>
      </c>
    </row>
    <row r="256" spans="1:6" x14ac:dyDescent="0.2">
      <c r="A256" s="48">
        <v>118</v>
      </c>
      <c r="B256" s="48">
        <v>466500</v>
      </c>
      <c r="C256" s="48">
        <v>294500</v>
      </c>
      <c r="D256" s="48">
        <v>6</v>
      </c>
      <c r="E256" s="48">
        <v>32</v>
      </c>
      <c r="F256" s="48">
        <v>12.5107</v>
      </c>
    </row>
    <row r="257" spans="1:6" x14ac:dyDescent="0.2">
      <c r="A257" s="48">
        <v>118</v>
      </c>
      <c r="B257" s="48">
        <v>467500</v>
      </c>
      <c r="C257" s="48">
        <v>294500</v>
      </c>
      <c r="D257" s="48">
        <v>6</v>
      </c>
      <c r="E257" s="48">
        <v>32</v>
      </c>
      <c r="F257" s="48">
        <v>12.18079</v>
      </c>
    </row>
    <row r="258" spans="1:6" x14ac:dyDescent="0.2">
      <c r="A258" s="48">
        <v>118</v>
      </c>
      <c r="B258" s="48">
        <v>468500</v>
      </c>
      <c r="C258" s="48">
        <v>294500</v>
      </c>
      <c r="D258" s="48">
        <v>6</v>
      </c>
      <c r="E258" s="48">
        <v>32</v>
      </c>
      <c r="F258" s="48">
        <v>12.254989999999999</v>
      </c>
    </row>
    <row r="259" spans="1:6" x14ac:dyDescent="0.2">
      <c r="A259" s="48">
        <v>118</v>
      </c>
      <c r="B259" s="48">
        <v>469500</v>
      </c>
      <c r="C259" s="48">
        <v>294500</v>
      </c>
      <c r="D259" s="48">
        <v>6</v>
      </c>
      <c r="E259" s="48">
        <v>32</v>
      </c>
      <c r="F259" s="48">
        <v>11.03905</v>
      </c>
    </row>
    <row r="260" spans="1:6" x14ac:dyDescent="0.2">
      <c r="A260" s="48">
        <v>118</v>
      </c>
      <c r="B260" s="48">
        <v>470500</v>
      </c>
      <c r="C260" s="48">
        <v>294500</v>
      </c>
      <c r="D260" s="48">
        <v>6</v>
      </c>
      <c r="E260" s="48">
        <v>32</v>
      </c>
      <c r="F260" s="48">
        <v>10.70049</v>
      </c>
    </row>
    <row r="261" spans="1:6" x14ac:dyDescent="0.2">
      <c r="A261" s="48">
        <v>118</v>
      </c>
      <c r="B261" s="48">
        <v>471500</v>
      </c>
      <c r="C261" s="48">
        <v>294500</v>
      </c>
      <c r="D261" s="48">
        <v>6</v>
      </c>
      <c r="E261" s="48">
        <v>32</v>
      </c>
      <c r="F261" s="48">
        <v>10.5108</v>
      </c>
    </row>
    <row r="262" spans="1:6" x14ac:dyDescent="0.2">
      <c r="A262" s="48">
        <v>118</v>
      </c>
      <c r="B262" s="48">
        <v>472500</v>
      </c>
      <c r="C262" s="48">
        <v>294500</v>
      </c>
      <c r="D262" s="48">
        <v>6</v>
      </c>
      <c r="E262" s="48">
        <v>32</v>
      </c>
      <c r="F262" s="48">
        <v>10.045949999999999</v>
      </c>
    </row>
    <row r="263" spans="1:6" x14ac:dyDescent="0.2">
      <c r="A263" s="48">
        <v>118</v>
      </c>
      <c r="B263" s="48">
        <v>473500</v>
      </c>
      <c r="C263" s="48">
        <v>294500</v>
      </c>
      <c r="D263" s="48">
        <v>6</v>
      </c>
      <c r="E263" s="48">
        <v>32</v>
      </c>
      <c r="F263" s="48">
        <v>9.8260430000000003</v>
      </c>
    </row>
    <row r="264" spans="1:6" x14ac:dyDescent="0.2">
      <c r="A264" s="48">
        <v>118</v>
      </c>
      <c r="B264" s="48">
        <v>474500</v>
      </c>
      <c r="C264" s="48">
        <v>294500</v>
      </c>
      <c r="D264" s="48">
        <v>6</v>
      </c>
      <c r="E264" s="48">
        <v>32</v>
      </c>
      <c r="F264" s="48">
        <v>9.6738160000000004</v>
      </c>
    </row>
    <row r="265" spans="1:6" x14ac:dyDescent="0.2">
      <c r="A265" s="48">
        <v>118</v>
      </c>
      <c r="B265" s="48">
        <v>475500</v>
      </c>
      <c r="C265" s="48">
        <v>294500</v>
      </c>
      <c r="D265" s="48">
        <v>6</v>
      </c>
      <c r="E265" s="48">
        <v>32</v>
      </c>
      <c r="F265" s="48">
        <v>9.6427479999999992</v>
      </c>
    </row>
    <row r="266" spans="1:6" x14ac:dyDescent="0.2">
      <c r="A266" s="48">
        <v>118</v>
      </c>
      <c r="B266" s="48">
        <v>476500</v>
      </c>
      <c r="C266" s="48">
        <v>294500</v>
      </c>
      <c r="D266" s="48">
        <v>6</v>
      </c>
      <c r="E266" s="48">
        <v>32</v>
      </c>
      <c r="F266" s="48">
        <v>9.4810090000000002</v>
      </c>
    </row>
    <row r="267" spans="1:6" x14ac:dyDescent="0.2">
      <c r="A267" s="48">
        <v>118</v>
      </c>
      <c r="B267" s="48">
        <v>477500</v>
      </c>
      <c r="C267" s="48">
        <v>294500</v>
      </c>
      <c r="D267" s="48">
        <v>6</v>
      </c>
      <c r="E267" s="48">
        <v>32</v>
      </c>
      <c r="F267" s="48">
        <v>9.4993409999999994</v>
      </c>
    </row>
    <row r="268" spans="1:6" x14ac:dyDescent="0.2">
      <c r="A268" s="48">
        <v>118</v>
      </c>
      <c r="B268" s="48">
        <v>478500</v>
      </c>
      <c r="C268" s="48">
        <v>294500</v>
      </c>
      <c r="D268" s="48">
        <v>6</v>
      </c>
      <c r="E268" s="48">
        <v>32</v>
      </c>
      <c r="F268" s="48">
        <v>9.4521610000000003</v>
      </c>
    </row>
    <row r="269" spans="1:6" x14ac:dyDescent="0.2">
      <c r="A269" s="48">
        <v>118</v>
      </c>
      <c r="B269" s="48">
        <v>479500</v>
      </c>
      <c r="C269" s="48">
        <v>294500</v>
      </c>
      <c r="D269" s="48">
        <v>6</v>
      </c>
      <c r="E269" s="48">
        <v>32</v>
      </c>
      <c r="F269" s="48">
        <v>9.4148759999999996</v>
      </c>
    </row>
    <row r="270" spans="1:6" x14ac:dyDescent="0.2">
      <c r="A270" s="48">
        <v>118</v>
      </c>
      <c r="B270" s="48">
        <v>480500</v>
      </c>
      <c r="C270" s="48">
        <v>294500</v>
      </c>
      <c r="D270" s="48">
        <v>6</v>
      </c>
      <c r="E270" s="48">
        <v>32</v>
      </c>
      <c r="F270" s="48">
        <v>9.5228319999999993</v>
      </c>
    </row>
    <row r="271" spans="1:6" x14ac:dyDescent="0.2">
      <c r="A271" s="48">
        <v>118</v>
      </c>
      <c r="B271" s="48">
        <v>481500</v>
      </c>
      <c r="C271" s="48">
        <v>294500</v>
      </c>
      <c r="D271" s="48">
        <v>6</v>
      </c>
      <c r="E271" s="48">
        <v>32</v>
      </c>
      <c r="F271" s="48">
        <v>9.5952739999999999</v>
      </c>
    </row>
    <row r="272" spans="1:6" x14ac:dyDescent="0.2">
      <c r="A272" s="48">
        <v>118</v>
      </c>
      <c r="B272" s="48">
        <v>482500</v>
      </c>
      <c r="C272" s="48">
        <v>294500</v>
      </c>
      <c r="D272" s="48">
        <v>6</v>
      </c>
      <c r="E272" s="48">
        <v>32</v>
      </c>
      <c r="F272" s="48">
        <v>9.4871730000000003</v>
      </c>
    </row>
    <row r="273" spans="1:6" x14ac:dyDescent="0.2">
      <c r="A273" s="48">
        <v>118</v>
      </c>
      <c r="B273" s="48">
        <v>483500</v>
      </c>
      <c r="C273" s="48">
        <v>294500</v>
      </c>
      <c r="D273" s="48">
        <v>6</v>
      </c>
      <c r="E273" s="48">
        <v>32</v>
      </c>
      <c r="F273" s="48">
        <v>9.5506879999999992</v>
      </c>
    </row>
    <row r="274" spans="1:6" x14ac:dyDescent="0.2">
      <c r="A274" s="48">
        <v>118</v>
      </c>
      <c r="B274" s="48">
        <v>484500</v>
      </c>
      <c r="C274" s="48">
        <v>294500</v>
      </c>
      <c r="D274" s="48">
        <v>6</v>
      </c>
      <c r="E274" s="48">
        <v>32</v>
      </c>
      <c r="F274" s="48">
        <v>9.7152840000000005</v>
      </c>
    </row>
    <row r="275" spans="1:6" x14ac:dyDescent="0.2">
      <c r="A275" s="48">
        <v>118</v>
      </c>
      <c r="B275" s="48">
        <v>451500</v>
      </c>
      <c r="C275" s="48">
        <v>293500</v>
      </c>
      <c r="D275" s="48">
        <v>6</v>
      </c>
      <c r="E275" s="48">
        <v>32</v>
      </c>
      <c r="F275" s="48">
        <v>12.281840000000001</v>
      </c>
    </row>
    <row r="276" spans="1:6" x14ac:dyDescent="0.2">
      <c r="A276" s="48">
        <v>118</v>
      </c>
      <c r="B276" s="48">
        <v>452500</v>
      </c>
      <c r="C276" s="48">
        <v>293500</v>
      </c>
      <c r="D276" s="48">
        <v>6</v>
      </c>
      <c r="E276" s="48">
        <v>32</v>
      </c>
      <c r="F276" s="48">
        <v>12.501049999999999</v>
      </c>
    </row>
    <row r="277" spans="1:6" x14ac:dyDescent="0.2">
      <c r="A277" s="48">
        <v>118</v>
      </c>
      <c r="B277" s="48">
        <v>453500</v>
      </c>
      <c r="C277" s="48">
        <v>293500</v>
      </c>
      <c r="D277" s="48">
        <v>6</v>
      </c>
      <c r="E277" s="48">
        <v>32</v>
      </c>
      <c r="F277" s="48">
        <v>12.14691</v>
      </c>
    </row>
    <row r="278" spans="1:6" x14ac:dyDescent="0.2">
      <c r="A278" s="48">
        <v>118</v>
      </c>
      <c r="B278" s="48">
        <v>458500</v>
      </c>
      <c r="C278" s="48">
        <v>293500</v>
      </c>
      <c r="D278" s="48">
        <v>6</v>
      </c>
      <c r="E278" s="48">
        <v>32</v>
      </c>
      <c r="F278" s="48">
        <v>11.55461</v>
      </c>
    </row>
    <row r="279" spans="1:6" x14ac:dyDescent="0.2">
      <c r="A279" s="48">
        <v>118</v>
      </c>
      <c r="B279" s="48">
        <v>459500</v>
      </c>
      <c r="C279" s="48">
        <v>293500</v>
      </c>
      <c r="D279" s="48">
        <v>6</v>
      </c>
      <c r="E279" s="48">
        <v>32</v>
      </c>
      <c r="F279" s="48">
        <v>11.20177</v>
      </c>
    </row>
    <row r="280" spans="1:6" x14ac:dyDescent="0.2">
      <c r="A280" s="48">
        <v>118</v>
      </c>
      <c r="B280" s="48">
        <v>460500</v>
      </c>
      <c r="C280" s="48">
        <v>293500</v>
      </c>
      <c r="D280" s="48">
        <v>6</v>
      </c>
      <c r="E280" s="48">
        <v>32</v>
      </c>
      <c r="F280" s="48">
        <v>10.93098</v>
      </c>
    </row>
    <row r="281" spans="1:6" x14ac:dyDescent="0.2">
      <c r="A281" s="48">
        <v>118</v>
      </c>
      <c r="B281" s="48">
        <v>461500</v>
      </c>
      <c r="C281" s="48">
        <v>293500</v>
      </c>
      <c r="D281" s="48">
        <v>6</v>
      </c>
      <c r="E281" s="48">
        <v>32</v>
      </c>
      <c r="F281" s="48">
        <v>11.00548</v>
      </c>
    </row>
    <row r="282" spans="1:6" x14ac:dyDescent="0.2">
      <c r="A282" s="48">
        <v>118</v>
      </c>
      <c r="B282" s="48">
        <v>462500</v>
      </c>
      <c r="C282" s="48">
        <v>293500</v>
      </c>
      <c r="D282" s="48">
        <v>6</v>
      </c>
      <c r="E282" s="48">
        <v>32</v>
      </c>
      <c r="F282" s="48">
        <v>10.72306</v>
      </c>
    </row>
    <row r="283" spans="1:6" x14ac:dyDescent="0.2">
      <c r="A283" s="48">
        <v>118</v>
      </c>
      <c r="B283" s="48">
        <v>463500</v>
      </c>
      <c r="C283" s="48">
        <v>293500</v>
      </c>
      <c r="D283" s="48">
        <v>6</v>
      </c>
      <c r="E283" s="48">
        <v>32</v>
      </c>
      <c r="F283" s="48">
        <v>10.710739999999999</v>
      </c>
    </row>
    <row r="284" spans="1:6" x14ac:dyDescent="0.2">
      <c r="A284" s="48">
        <v>118</v>
      </c>
      <c r="B284" s="48">
        <v>464500</v>
      </c>
      <c r="C284" s="48">
        <v>293500</v>
      </c>
      <c r="D284" s="48">
        <v>6</v>
      </c>
      <c r="E284" s="48">
        <v>32</v>
      </c>
      <c r="F284" s="48">
        <v>11.279210000000001</v>
      </c>
    </row>
    <row r="285" spans="1:6" x14ac:dyDescent="0.2">
      <c r="A285" s="48">
        <v>118</v>
      </c>
      <c r="B285" s="48">
        <v>465500</v>
      </c>
      <c r="C285" s="48">
        <v>293500</v>
      </c>
      <c r="D285" s="48">
        <v>6</v>
      </c>
      <c r="E285" s="48">
        <v>32</v>
      </c>
      <c r="F285" s="48">
        <v>12.77364</v>
      </c>
    </row>
    <row r="286" spans="1:6" x14ac:dyDescent="0.2">
      <c r="A286" s="48">
        <v>118</v>
      </c>
      <c r="B286" s="48">
        <v>466500</v>
      </c>
      <c r="C286" s="48">
        <v>293500</v>
      </c>
      <c r="D286" s="48">
        <v>6</v>
      </c>
      <c r="E286" s="48">
        <v>32</v>
      </c>
      <c r="F286" s="48">
        <v>12.317970000000001</v>
      </c>
    </row>
    <row r="287" spans="1:6" x14ac:dyDescent="0.2">
      <c r="A287" s="48">
        <v>118</v>
      </c>
      <c r="B287" s="48">
        <v>467500</v>
      </c>
      <c r="C287" s="48">
        <v>293500</v>
      </c>
      <c r="D287" s="48">
        <v>6</v>
      </c>
      <c r="E287" s="48">
        <v>32</v>
      </c>
      <c r="F287" s="48">
        <v>12.41821</v>
      </c>
    </row>
    <row r="288" spans="1:6" x14ac:dyDescent="0.2">
      <c r="A288" s="48">
        <v>118</v>
      </c>
      <c r="B288" s="48">
        <v>468500</v>
      </c>
      <c r="C288" s="48">
        <v>293500</v>
      </c>
      <c r="D288" s="48">
        <v>6</v>
      </c>
      <c r="E288" s="48">
        <v>32</v>
      </c>
      <c r="F288" s="48">
        <v>12.025969999999999</v>
      </c>
    </row>
    <row r="289" spans="1:6" x14ac:dyDescent="0.2">
      <c r="A289" s="48">
        <v>118</v>
      </c>
      <c r="B289" s="48">
        <v>469500</v>
      </c>
      <c r="C289" s="48">
        <v>293500</v>
      </c>
      <c r="D289" s="48">
        <v>6</v>
      </c>
      <c r="E289" s="48">
        <v>32</v>
      </c>
      <c r="F289" s="48">
        <v>12.177009999999999</v>
      </c>
    </row>
    <row r="290" spans="1:6" x14ac:dyDescent="0.2">
      <c r="A290" s="48">
        <v>118</v>
      </c>
      <c r="B290" s="48">
        <v>470500</v>
      </c>
      <c r="C290" s="48">
        <v>293500</v>
      </c>
      <c r="D290" s="48">
        <v>6</v>
      </c>
      <c r="E290" s="48">
        <v>32</v>
      </c>
      <c r="F290" s="48">
        <v>11.143330000000001</v>
      </c>
    </row>
    <row r="291" spans="1:6" x14ac:dyDescent="0.2">
      <c r="A291" s="48">
        <v>118</v>
      </c>
      <c r="B291" s="48">
        <v>471500</v>
      </c>
      <c r="C291" s="48">
        <v>293500</v>
      </c>
      <c r="D291" s="48">
        <v>6</v>
      </c>
      <c r="E291" s="48">
        <v>32</v>
      </c>
      <c r="F291" s="48">
        <v>10.637079999999999</v>
      </c>
    </row>
    <row r="292" spans="1:6" x14ac:dyDescent="0.2">
      <c r="A292" s="48">
        <v>118</v>
      </c>
      <c r="B292" s="48">
        <v>472500</v>
      </c>
      <c r="C292" s="48">
        <v>293500</v>
      </c>
      <c r="D292" s="48">
        <v>6</v>
      </c>
      <c r="E292" s="48">
        <v>32</v>
      </c>
      <c r="F292" s="48">
        <v>10.383839999999999</v>
      </c>
    </row>
    <row r="293" spans="1:6" x14ac:dyDescent="0.2">
      <c r="A293" s="48">
        <v>118</v>
      </c>
      <c r="B293" s="48">
        <v>473500</v>
      </c>
      <c r="C293" s="48">
        <v>293500</v>
      </c>
      <c r="D293" s="48">
        <v>6</v>
      </c>
      <c r="E293" s="48">
        <v>32</v>
      </c>
      <c r="F293" s="48">
        <v>9.9569869999999998</v>
      </c>
    </row>
    <row r="294" spans="1:6" x14ac:dyDescent="0.2">
      <c r="A294" s="48">
        <v>118</v>
      </c>
      <c r="B294" s="48">
        <v>474500</v>
      </c>
      <c r="C294" s="48">
        <v>293500</v>
      </c>
      <c r="D294" s="48">
        <v>6</v>
      </c>
      <c r="E294" s="48">
        <v>32</v>
      </c>
      <c r="F294" s="48">
        <v>9.7478789999999993</v>
      </c>
    </row>
    <row r="295" spans="1:6" x14ac:dyDescent="0.2">
      <c r="A295" s="48">
        <v>118</v>
      </c>
      <c r="B295" s="48">
        <v>475500</v>
      </c>
      <c r="C295" s="48">
        <v>293500</v>
      </c>
      <c r="D295" s="48">
        <v>6</v>
      </c>
      <c r="E295" s="48">
        <v>32</v>
      </c>
      <c r="F295" s="48">
        <v>9.7182539999999999</v>
      </c>
    </row>
    <row r="296" spans="1:6" x14ac:dyDescent="0.2">
      <c r="A296" s="48">
        <v>118</v>
      </c>
      <c r="B296" s="48">
        <v>476500</v>
      </c>
      <c r="C296" s="48">
        <v>293500</v>
      </c>
      <c r="D296" s="48">
        <v>6</v>
      </c>
      <c r="E296" s="48">
        <v>32</v>
      </c>
      <c r="F296" s="48">
        <v>9.6404460000000007</v>
      </c>
    </row>
    <row r="297" spans="1:6" x14ac:dyDescent="0.2">
      <c r="A297" s="48">
        <v>118</v>
      </c>
      <c r="B297" s="48">
        <v>477500</v>
      </c>
      <c r="C297" s="48">
        <v>293500</v>
      </c>
      <c r="D297" s="48">
        <v>6</v>
      </c>
      <c r="E297" s="48">
        <v>32</v>
      </c>
      <c r="F297" s="48">
        <v>9.5747870000000006</v>
      </c>
    </row>
    <row r="298" spans="1:6" x14ac:dyDescent="0.2">
      <c r="A298" s="48">
        <v>118</v>
      </c>
      <c r="B298" s="48">
        <v>478500</v>
      </c>
      <c r="C298" s="48">
        <v>293500</v>
      </c>
      <c r="D298" s="48">
        <v>6</v>
      </c>
      <c r="E298" s="48">
        <v>32</v>
      </c>
      <c r="F298" s="48">
        <v>9.5577699999999997</v>
      </c>
    </row>
    <row r="299" spans="1:6" x14ac:dyDescent="0.2">
      <c r="A299" s="48">
        <v>118</v>
      </c>
      <c r="B299" s="48">
        <v>479500</v>
      </c>
      <c r="C299" s="48">
        <v>293500</v>
      </c>
      <c r="D299" s="48">
        <v>6</v>
      </c>
      <c r="E299" s="48">
        <v>32</v>
      </c>
      <c r="F299" s="48">
        <v>9.5734999999999992</v>
      </c>
    </row>
    <row r="300" spans="1:6" x14ac:dyDescent="0.2">
      <c r="A300" s="48">
        <v>118</v>
      </c>
      <c r="B300" s="48">
        <v>480500</v>
      </c>
      <c r="C300" s="48">
        <v>293500</v>
      </c>
      <c r="D300" s="48">
        <v>6</v>
      </c>
      <c r="E300" s="48">
        <v>32</v>
      </c>
      <c r="F300" s="48">
        <v>9.7335069999999995</v>
      </c>
    </row>
    <row r="301" spans="1:6" x14ac:dyDescent="0.2">
      <c r="A301" s="48">
        <v>118</v>
      </c>
      <c r="B301" s="48">
        <v>481500</v>
      </c>
      <c r="C301" s="48">
        <v>293500</v>
      </c>
      <c r="D301" s="48">
        <v>6</v>
      </c>
      <c r="E301" s="48">
        <v>32</v>
      </c>
      <c r="F301" s="48">
        <v>9.6153309999999994</v>
      </c>
    </row>
    <row r="302" spans="1:6" x14ac:dyDescent="0.2">
      <c r="A302" s="48">
        <v>118</v>
      </c>
      <c r="B302" s="48">
        <v>482500</v>
      </c>
      <c r="C302" s="48">
        <v>293500</v>
      </c>
      <c r="D302" s="48">
        <v>6</v>
      </c>
      <c r="E302" s="48">
        <v>32</v>
      </c>
      <c r="F302" s="48">
        <v>9.5640859999999996</v>
      </c>
    </row>
    <row r="303" spans="1:6" x14ac:dyDescent="0.2">
      <c r="A303" s="48">
        <v>118</v>
      </c>
      <c r="B303" s="48">
        <v>483500</v>
      </c>
      <c r="C303" s="48">
        <v>293500</v>
      </c>
      <c r="D303" s="48">
        <v>6</v>
      </c>
      <c r="E303" s="48">
        <v>32</v>
      </c>
      <c r="F303" s="48">
        <v>9.6518320000000006</v>
      </c>
    </row>
    <row r="304" spans="1:6" x14ac:dyDescent="0.2">
      <c r="A304" s="48">
        <v>118</v>
      </c>
      <c r="B304" s="48">
        <v>484500</v>
      </c>
      <c r="C304" s="48">
        <v>293500</v>
      </c>
      <c r="D304" s="48">
        <v>6</v>
      </c>
      <c r="E304" s="48">
        <v>32</v>
      </c>
      <c r="F304" s="48">
        <v>9.9006779999999992</v>
      </c>
    </row>
    <row r="305" spans="1:6" x14ac:dyDescent="0.2">
      <c r="A305" s="48">
        <v>118</v>
      </c>
      <c r="B305" s="48">
        <v>485500</v>
      </c>
      <c r="C305" s="48">
        <v>293500</v>
      </c>
      <c r="D305" s="48">
        <v>6</v>
      </c>
      <c r="E305" s="48">
        <v>32</v>
      </c>
      <c r="F305" s="48">
        <v>10.11046</v>
      </c>
    </row>
    <row r="306" spans="1:6" x14ac:dyDescent="0.2">
      <c r="A306" s="48">
        <v>118</v>
      </c>
      <c r="B306" s="48">
        <v>450500</v>
      </c>
      <c r="C306" s="48">
        <v>292500</v>
      </c>
      <c r="D306" s="48">
        <v>6</v>
      </c>
      <c r="E306" s="48">
        <v>32</v>
      </c>
      <c r="F306" s="48">
        <v>11.915039999999999</v>
      </c>
    </row>
    <row r="307" spans="1:6" x14ac:dyDescent="0.2">
      <c r="A307" s="48">
        <v>118</v>
      </c>
      <c r="B307" s="48">
        <v>451500</v>
      </c>
      <c r="C307" s="48">
        <v>292500</v>
      </c>
      <c r="D307" s="48">
        <v>6</v>
      </c>
      <c r="E307" s="48">
        <v>32</v>
      </c>
      <c r="F307" s="48">
        <v>11.66362</v>
      </c>
    </row>
    <row r="308" spans="1:6" x14ac:dyDescent="0.2">
      <c r="A308" s="48">
        <v>118</v>
      </c>
      <c r="B308" s="48">
        <v>452500</v>
      </c>
      <c r="C308" s="48">
        <v>292500</v>
      </c>
      <c r="D308" s="48">
        <v>6</v>
      </c>
      <c r="E308" s="48">
        <v>32</v>
      </c>
      <c r="F308" s="48">
        <v>12.04144</v>
      </c>
    </row>
    <row r="309" spans="1:6" x14ac:dyDescent="0.2">
      <c r="A309" s="48">
        <v>118</v>
      </c>
      <c r="B309" s="48">
        <v>453500</v>
      </c>
      <c r="C309" s="48">
        <v>292500</v>
      </c>
      <c r="D309" s="48">
        <v>6</v>
      </c>
      <c r="E309" s="48">
        <v>32</v>
      </c>
      <c r="F309" s="48">
        <v>12.551460000000001</v>
      </c>
    </row>
    <row r="310" spans="1:6" x14ac:dyDescent="0.2">
      <c r="A310" s="48">
        <v>118</v>
      </c>
      <c r="B310" s="48">
        <v>454500</v>
      </c>
      <c r="C310" s="48">
        <v>292500</v>
      </c>
      <c r="D310" s="48">
        <v>6</v>
      </c>
      <c r="E310" s="48">
        <v>32</v>
      </c>
      <c r="F310" s="48">
        <v>12.29443</v>
      </c>
    </row>
    <row r="311" spans="1:6" x14ac:dyDescent="0.2">
      <c r="A311" s="48">
        <v>118</v>
      </c>
      <c r="B311" s="48">
        <v>455500</v>
      </c>
      <c r="C311" s="48">
        <v>292500</v>
      </c>
      <c r="D311" s="48">
        <v>6</v>
      </c>
      <c r="E311" s="48">
        <v>32</v>
      </c>
      <c r="F311" s="48">
        <v>15.347939999999999</v>
      </c>
    </row>
    <row r="312" spans="1:6" x14ac:dyDescent="0.2">
      <c r="A312" s="48">
        <v>118</v>
      </c>
      <c r="B312" s="48">
        <v>456500</v>
      </c>
      <c r="C312" s="48">
        <v>292500</v>
      </c>
      <c r="D312" s="48">
        <v>6</v>
      </c>
      <c r="E312" s="48">
        <v>32</v>
      </c>
      <c r="F312" s="48">
        <v>15.48429</v>
      </c>
    </row>
    <row r="313" spans="1:6" x14ac:dyDescent="0.2">
      <c r="A313" s="48">
        <v>118</v>
      </c>
      <c r="B313" s="48">
        <v>457500</v>
      </c>
      <c r="C313" s="48">
        <v>292500</v>
      </c>
      <c r="D313" s="48">
        <v>6</v>
      </c>
      <c r="E313" s="48">
        <v>32</v>
      </c>
      <c r="F313" s="48">
        <v>12.15368</v>
      </c>
    </row>
    <row r="314" spans="1:6" x14ac:dyDescent="0.2">
      <c r="A314" s="48">
        <v>118</v>
      </c>
      <c r="B314" s="48">
        <v>458500</v>
      </c>
      <c r="C314" s="48">
        <v>292500</v>
      </c>
      <c r="D314" s="48">
        <v>6</v>
      </c>
      <c r="E314" s="48">
        <v>32</v>
      </c>
      <c r="F314" s="48">
        <v>11.317410000000001</v>
      </c>
    </row>
    <row r="315" spans="1:6" x14ac:dyDescent="0.2">
      <c r="A315" s="48">
        <v>118</v>
      </c>
      <c r="B315" s="48">
        <v>459500</v>
      </c>
      <c r="C315" s="48">
        <v>292500</v>
      </c>
      <c r="D315" s="48">
        <v>6</v>
      </c>
      <c r="E315" s="48">
        <v>32</v>
      </c>
      <c r="F315" s="48">
        <v>11.024699999999999</v>
      </c>
    </row>
    <row r="316" spans="1:6" x14ac:dyDescent="0.2">
      <c r="A316" s="48">
        <v>118</v>
      </c>
      <c r="B316" s="48">
        <v>460500</v>
      </c>
      <c r="C316" s="48">
        <v>292500</v>
      </c>
      <c r="D316" s="48">
        <v>6</v>
      </c>
      <c r="E316" s="48">
        <v>32</v>
      </c>
      <c r="F316" s="48">
        <v>10.75051</v>
      </c>
    </row>
    <row r="317" spans="1:6" x14ac:dyDescent="0.2">
      <c r="A317" s="48">
        <v>118</v>
      </c>
      <c r="B317" s="48">
        <v>461500</v>
      </c>
      <c r="C317" s="48">
        <v>292500</v>
      </c>
      <c r="D317" s="48">
        <v>6</v>
      </c>
      <c r="E317" s="48">
        <v>32</v>
      </c>
      <c r="F317" s="48">
        <v>10.86983</v>
      </c>
    </row>
    <row r="318" spans="1:6" x14ac:dyDescent="0.2">
      <c r="A318" s="48">
        <v>118</v>
      </c>
      <c r="B318" s="48">
        <v>462500</v>
      </c>
      <c r="C318" s="48">
        <v>292500</v>
      </c>
      <c r="D318" s="48">
        <v>6</v>
      </c>
      <c r="E318" s="48">
        <v>32</v>
      </c>
      <c r="F318" s="48">
        <v>10.64348</v>
      </c>
    </row>
    <row r="319" spans="1:6" x14ac:dyDescent="0.2">
      <c r="A319" s="48">
        <v>118</v>
      </c>
      <c r="B319" s="48">
        <v>463500</v>
      </c>
      <c r="C319" s="48">
        <v>292500</v>
      </c>
      <c r="D319" s="48">
        <v>6</v>
      </c>
      <c r="E319" s="48">
        <v>32</v>
      </c>
      <c r="F319" s="48">
        <v>10.5352</v>
      </c>
    </row>
    <row r="320" spans="1:6" x14ac:dyDescent="0.2">
      <c r="A320" s="48">
        <v>118</v>
      </c>
      <c r="B320" s="48">
        <v>464500</v>
      </c>
      <c r="C320" s="48">
        <v>292500</v>
      </c>
      <c r="D320" s="48">
        <v>6</v>
      </c>
      <c r="E320" s="48">
        <v>32</v>
      </c>
      <c r="F320" s="48">
        <v>10.568530000000001</v>
      </c>
    </row>
    <row r="321" spans="1:6" x14ac:dyDescent="0.2">
      <c r="A321" s="48">
        <v>118</v>
      </c>
      <c r="B321" s="48">
        <v>465500</v>
      </c>
      <c r="C321" s="48">
        <v>292500</v>
      </c>
      <c r="D321" s="48">
        <v>6</v>
      </c>
      <c r="E321" s="48">
        <v>32</v>
      </c>
      <c r="F321" s="48">
        <v>10.88325</v>
      </c>
    </row>
    <row r="322" spans="1:6" x14ac:dyDescent="0.2">
      <c r="A322" s="48">
        <v>118</v>
      </c>
      <c r="B322" s="48">
        <v>466500</v>
      </c>
      <c r="C322" s="48">
        <v>292500</v>
      </c>
      <c r="D322" s="48">
        <v>6</v>
      </c>
      <c r="E322" s="48">
        <v>32</v>
      </c>
      <c r="F322" s="48">
        <v>11.05378</v>
      </c>
    </row>
    <row r="323" spans="1:6" x14ac:dyDescent="0.2">
      <c r="A323" s="48">
        <v>118</v>
      </c>
      <c r="B323" s="48">
        <v>467500</v>
      </c>
      <c r="C323" s="48">
        <v>292500</v>
      </c>
      <c r="D323" s="48">
        <v>6</v>
      </c>
      <c r="E323" s="48">
        <v>32</v>
      </c>
      <c r="F323" s="48">
        <v>11.310309999999999</v>
      </c>
    </row>
    <row r="324" spans="1:6" x14ac:dyDescent="0.2">
      <c r="A324" s="48">
        <v>118</v>
      </c>
      <c r="B324" s="48">
        <v>468500</v>
      </c>
      <c r="C324" s="48">
        <v>292500</v>
      </c>
      <c r="D324" s="48">
        <v>6</v>
      </c>
      <c r="E324" s="48">
        <v>32</v>
      </c>
      <c r="F324" s="48">
        <v>11.923109999999999</v>
      </c>
    </row>
    <row r="325" spans="1:6" x14ac:dyDescent="0.2">
      <c r="A325" s="48">
        <v>118</v>
      </c>
      <c r="B325" s="48">
        <v>469500</v>
      </c>
      <c r="C325" s="48">
        <v>292500</v>
      </c>
      <c r="D325" s="48">
        <v>6</v>
      </c>
      <c r="E325" s="48">
        <v>32</v>
      </c>
      <c r="F325" s="48">
        <v>11.917</v>
      </c>
    </row>
    <row r="326" spans="1:6" x14ac:dyDescent="0.2">
      <c r="A326" s="48">
        <v>118</v>
      </c>
      <c r="B326" s="48">
        <v>470500</v>
      </c>
      <c r="C326" s="48">
        <v>292500</v>
      </c>
      <c r="D326" s="48">
        <v>6</v>
      </c>
      <c r="E326" s="48">
        <v>32</v>
      </c>
      <c r="F326" s="48">
        <v>12.484540000000001</v>
      </c>
    </row>
    <row r="327" spans="1:6" x14ac:dyDescent="0.2">
      <c r="A327" s="48">
        <v>118</v>
      </c>
      <c r="B327" s="48">
        <v>471500</v>
      </c>
      <c r="C327" s="48">
        <v>292500</v>
      </c>
      <c r="D327" s="48">
        <v>6</v>
      </c>
      <c r="E327" s="48">
        <v>32</v>
      </c>
      <c r="F327" s="48">
        <v>11.085660000000001</v>
      </c>
    </row>
    <row r="328" spans="1:6" x14ac:dyDescent="0.2">
      <c r="A328" s="48">
        <v>118</v>
      </c>
      <c r="B328" s="48">
        <v>472500</v>
      </c>
      <c r="C328" s="48">
        <v>292500</v>
      </c>
      <c r="D328" s="48">
        <v>6</v>
      </c>
      <c r="E328" s="48">
        <v>32</v>
      </c>
      <c r="F328" s="48">
        <v>10.849270000000001</v>
      </c>
    </row>
    <row r="329" spans="1:6" x14ac:dyDescent="0.2">
      <c r="A329" s="48">
        <v>118</v>
      </c>
      <c r="B329" s="48">
        <v>473500</v>
      </c>
      <c r="C329" s="48">
        <v>292500</v>
      </c>
      <c r="D329" s="48">
        <v>6</v>
      </c>
      <c r="E329" s="48">
        <v>32</v>
      </c>
      <c r="F329" s="48">
        <v>10.22512</v>
      </c>
    </row>
    <row r="330" spans="1:6" x14ac:dyDescent="0.2">
      <c r="A330" s="48">
        <v>118</v>
      </c>
      <c r="B330" s="48">
        <v>474500</v>
      </c>
      <c r="C330" s="48">
        <v>292500</v>
      </c>
      <c r="D330" s="48">
        <v>6</v>
      </c>
      <c r="E330" s="48">
        <v>32</v>
      </c>
      <c r="F330" s="48">
        <v>10.04242</v>
      </c>
    </row>
    <row r="331" spans="1:6" x14ac:dyDescent="0.2">
      <c r="A331" s="48">
        <v>118</v>
      </c>
      <c r="B331" s="48">
        <v>475500</v>
      </c>
      <c r="C331" s="48">
        <v>292500</v>
      </c>
      <c r="D331" s="48">
        <v>6</v>
      </c>
      <c r="E331" s="48">
        <v>32</v>
      </c>
      <c r="F331" s="48">
        <v>9.9420319999999993</v>
      </c>
    </row>
    <row r="332" spans="1:6" x14ac:dyDescent="0.2">
      <c r="A332" s="48">
        <v>118</v>
      </c>
      <c r="B332" s="48">
        <v>476500</v>
      </c>
      <c r="C332" s="48">
        <v>292500</v>
      </c>
      <c r="D332" s="48">
        <v>6</v>
      </c>
      <c r="E332" s="48">
        <v>32</v>
      </c>
      <c r="F332" s="48">
        <v>9.8807220000000004</v>
      </c>
    </row>
    <row r="333" spans="1:6" x14ac:dyDescent="0.2">
      <c r="A333" s="48">
        <v>118</v>
      </c>
      <c r="B333" s="48">
        <v>478500</v>
      </c>
      <c r="C333" s="48">
        <v>292500</v>
      </c>
      <c r="D333" s="48">
        <v>6</v>
      </c>
      <c r="E333" s="48">
        <v>32</v>
      </c>
      <c r="F333" s="48">
        <v>9.6654450000000001</v>
      </c>
    </row>
    <row r="334" spans="1:6" x14ac:dyDescent="0.2">
      <c r="A334" s="48">
        <v>118</v>
      </c>
      <c r="B334" s="48">
        <v>479500</v>
      </c>
      <c r="C334" s="48">
        <v>292500</v>
      </c>
      <c r="D334" s="48">
        <v>6</v>
      </c>
      <c r="E334" s="48">
        <v>32</v>
      </c>
      <c r="F334" s="48">
        <v>9.7694949999999992</v>
      </c>
    </row>
    <row r="335" spans="1:6" x14ac:dyDescent="0.2">
      <c r="A335" s="48">
        <v>118</v>
      </c>
      <c r="B335" s="48">
        <v>480500</v>
      </c>
      <c r="C335" s="48">
        <v>292500</v>
      </c>
      <c r="D335" s="48">
        <v>6</v>
      </c>
      <c r="E335" s="48">
        <v>32</v>
      </c>
      <c r="F335" s="48">
        <v>9.7384179999999994</v>
      </c>
    </row>
    <row r="336" spans="1:6" x14ac:dyDescent="0.2">
      <c r="A336" s="48">
        <v>118</v>
      </c>
      <c r="B336" s="48">
        <v>481500</v>
      </c>
      <c r="C336" s="48">
        <v>292500</v>
      </c>
      <c r="D336" s="48">
        <v>6</v>
      </c>
      <c r="E336" s="48">
        <v>32</v>
      </c>
      <c r="F336" s="48">
        <v>9.69116</v>
      </c>
    </row>
    <row r="337" spans="1:6" x14ac:dyDescent="0.2">
      <c r="A337" s="48">
        <v>118</v>
      </c>
      <c r="B337" s="48">
        <v>482500</v>
      </c>
      <c r="C337" s="48">
        <v>292500</v>
      </c>
      <c r="D337" s="48">
        <v>6</v>
      </c>
      <c r="E337" s="48">
        <v>32</v>
      </c>
      <c r="F337" s="48">
        <v>9.7564530000000005</v>
      </c>
    </row>
    <row r="338" spans="1:6" x14ac:dyDescent="0.2">
      <c r="A338" s="48">
        <v>118</v>
      </c>
      <c r="B338" s="48">
        <v>483500</v>
      </c>
      <c r="C338" s="48">
        <v>292500</v>
      </c>
      <c r="D338" s="48">
        <v>6</v>
      </c>
      <c r="E338" s="48">
        <v>32</v>
      </c>
      <c r="F338" s="48">
        <v>9.8287770000000005</v>
      </c>
    </row>
    <row r="339" spans="1:6" x14ac:dyDescent="0.2">
      <c r="A339" s="48">
        <v>118</v>
      </c>
      <c r="B339" s="48">
        <v>484500</v>
      </c>
      <c r="C339" s="48">
        <v>292500</v>
      </c>
      <c r="D339" s="48">
        <v>6</v>
      </c>
      <c r="E339" s="48">
        <v>32</v>
      </c>
      <c r="F339" s="48">
        <v>10.06283</v>
      </c>
    </row>
    <row r="340" spans="1:6" x14ac:dyDescent="0.2">
      <c r="A340" s="48">
        <v>118</v>
      </c>
      <c r="B340" s="48">
        <v>485500</v>
      </c>
      <c r="C340" s="48">
        <v>292500</v>
      </c>
      <c r="D340" s="48">
        <v>6</v>
      </c>
      <c r="E340" s="48">
        <v>32</v>
      </c>
      <c r="F340" s="48">
        <v>10.36355</v>
      </c>
    </row>
    <row r="341" spans="1:6" x14ac:dyDescent="0.2">
      <c r="A341" s="48">
        <v>118</v>
      </c>
      <c r="B341" s="48">
        <v>486500</v>
      </c>
      <c r="C341" s="48">
        <v>292500</v>
      </c>
      <c r="D341" s="48">
        <v>6</v>
      </c>
      <c r="E341" s="48">
        <v>32</v>
      </c>
      <c r="F341" s="48">
        <v>11.046749999999999</v>
      </c>
    </row>
    <row r="342" spans="1:6" x14ac:dyDescent="0.2">
      <c r="A342" s="48">
        <v>118</v>
      </c>
      <c r="B342" s="48">
        <v>449500</v>
      </c>
      <c r="C342" s="48">
        <v>291500</v>
      </c>
      <c r="D342" s="48">
        <v>6</v>
      </c>
      <c r="E342" s="48">
        <v>32</v>
      </c>
      <c r="F342" s="48">
        <v>11.917210000000001</v>
      </c>
    </row>
    <row r="343" spans="1:6" x14ac:dyDescent="0.2">
      <c r="A343" s="48">
        <v>118</v>
      </c>
      <c r="B343" s="48">
        <v>450500</v>
      </c>
      <c r="C343" s="48">
        <v>291500</v>
      </c>
      <c r="D343" s="48">
        <v>6</v>
      </c>
      <c r="E343" s="48">
        <v>32</v>
      </c>
      <c r="F343" s="48">
        <v>11.622339999999999</v>
      </c>
    </row>
    <row r="344" spans="1:6" x14ac:dyDescent="0.2">
      <c r="A344" s="48">
        <v>118</v>
      </c>
      <c r="B344" s="48">
        <v>451500</v>
      </c>
      <c r="C344" s="48">
        <v>291500</v>
      </c>
      <c r="D344" s="48">
        <v>6</v>
      </c>
      <c r="E344" s="48">
        <v>32</v>
      </c>
      <c r="F344" s="48">
        <v>11.483969999999999</v>
      </c>
    </row>
    <row r="345" spans="1:6" x14ac:dyDescent="0.2">
      <c r="A345" s="48">
        <v>118</v>
      </c>
      <c r="B345" s="48">
        <v>452500</v>
      </c>
      <c r="C345" s="48">
        <v>291500</v>
      </c>
      <c r="D345" s="48">
        <v>6</v>
      </c>
      <c r="E345" s="48">
        <v>32</v>
      </c>
      <c r="F345" s="48">
        <v>11.53397</v>
      </c>
    </row>
    <row r="346" spans="1:6" x14ac:dyDescent="0.2">
      <c r="A346" s="48">
        <v>118</v>
      </c>
      <c r="B346" s="48">
        <v>453500</v>
      </c>
      <c r="C346" s="48">
        <v>291500</v>
      </c>
      <c r="D346" s="48">
        <v>6</v>
      </c>
      <c r="E346" s="48">
        <v>32</v>
      </c>
      <c r="F346" s="48">
        <v>11.75071</v>
      </c>
    </row>
    <row r="347" spans="1:6" x14ac:dyDescent="0.2">
      <c r="A347" s="48">
        <v>118</v>
      </c>
      <c r="B347" s="48">
        <v>454500</v>
      </c>
      <c r="C347" s="48">
        <v>291500</v>
      </c>
      <c r="D347" s="48">
        <v>6</v>
      </c>
      <c r="E347" s="48">
        <v>32</v>
      </c>
      <c r="F347" s="48">
        <v>12.061820000000001</v>
      </c>
    </row>
    <row r="348" spans="1:6" x14ac:dyDescent="0.2">
      <c r="A348" s="48">
        <v>118</v>
      </c>
      <c r="B348" s="48">
        <v>455500</v>
      </c>
      <c r="C348" s="48">
        <v>291500</v>
      </c>
      <c r="D348" s="48">
        <v>6</v>
      </c>
      <c r="E348" s="48">
        <v>32</v>
      </c>
      <c r="F348" s="48">
        <v>17.126339999999999</v>
      </c>
    </row>
    <row r="349" spans="1:6" x14ac:dyDescent="0.2">
      <c r="A349" s="48">
        <v>118</v>
      </c>
      <c r="B349" s="48">
        <v>456500</v>
      </c>
      <c r="C349" s="48">
        <v>291500</v>
      </c>
      <c r="D349" s="48">
        <v>6</v>
      </c>
      <c r="E349" s="48">
        <v>32</v>
      </c>
      <c r="F349" s="48">
        <v>13.44821</v>
      </c>
    </row>
    <row r="350" spans="1:6" x14ac:dyDescent="0.2">
      <c r="A350" s="48">
        <v>118</v>
      </c>
      <c r="B350" s="48">
        <v>457500</v>
      </c>
      <c r="C350" s="48">
        <v>291500</v>
      </c>
      <c r="D350" s="48">
        <v>6</v>
      </c>
      <c r="E350" s="48">
        <v>32</v>
      </c>
      <c r="F350" s="48">
        <v>11.70335</v>
      </c>
    </row>
    <row r="351" spans="1:6" x14ac:dyDescent="0.2">
      <c r="A351" s="48">
        <v>118</v>
      </c>
      <c r="B351" s="48">
        <v>458500</v>
      </c>
      <c r="C351" s="48">
        <v>291500</v>
      </c>
      <c r="D351" s="48">
        <v>6</v>
      </c>
      <c r="E351" s="48">
        <v>32</v>
      </c>
      <c r="F351" s="48">
        <v>11.041219999999999</v>
      </c>
    </row>
    <row r="352" spans="1:6" x14ac:dyDescent="0.2">
      <c r="A352" s="48">
        <v>118</v>
      </c>
      <c r="B352" s="48">
        <v>459500</v>
      </c>
      <c r="C352" s="48">
        <v>291500</v>
      </c>
      <c r="D352" s="48">
        <v>6</v>
      </c>
      <c r="E352" s="48">
        <v>32</v>
      </c>
      <c r="F352" s="48">
        <v>10.79358</v>
      </c>
    </row>
    <row r="353" spans="1:6" x14ac:dyDescent="0.2">
      <c r="A353" s="48">
        <v>118</v>
      </c>
      <c r="B353" s="48">
        <v>460500</v>
      </c>
      <c r="C353" s="48">
        <v>291500</v>
      </c>
      <c r="D353" s="48">
        <v>6</v>
      </c>
      <c r="E353" s="48">
        <v>32</v>
      </c>
      <c r="F353" s="48">
        <v>10.581910000000001</v>
      </c>
    </row>
    <row r="354" spans="1:6" x14ac:dyDescent="0.2">
      <c r="A354" s="48">
        <v>118</v>
      </c>
      <c r="B354" s="48">
        <v>461500</v>
      </c>
      <c r="C354" s="48">
        <v>291500</v>
      </c>
      <c r="D354" s="48">
        <v>6</v>
      </c>
      <c r="E354" s="48">
        <v>32</v>
      </c>
      <c r="F354" s="48">
        <v>10.42836</v>
      </c>
    </row>
    <row r="355" spans="1:6" x14ac:dyDescent="0.2">
      <c r="A355" s="48">
        <v>118</v>
      </c>
      <c r="B355" s="48">
        <v>462500</v>
      </c>
      <c r="C355" s="48">
        <v>291500</v>
      </c>
      <c r="D355" s="48">
        <v>6</v>
      </c>
      <c r="E355" s="48">
        <v>32</v>
      </c>
      <c r="F355" s="48">
        <v>10.67456</v>
      </c>
    </row>
    <row r="356" spans="1:6" x14ac:dyDescent="0.2">
      <c r="A356" s="48">
        <v>118</v>
      </c>
      <c r="B356" s="48">
        <v>463500</v>
      </c>
      <c r="C356" s="48">
        <v>291500</v>
      </c>
      <c r="D356" s="48">
        <v>6</v>
      </c>
      <c r="E356" s="48">
        <v>32</v>
      </c>
      <c r="F356" s="48">
        <v>10.392289999999999</v>
      </c>
    </row>
    <row r="357" spans="1:6" x14ac:dyDescent="0.2">
      <c r="A357" s="48">
        <v>118</v>
      </c>
      <c r="B357" s="48">
        <v>464500</v>
      </c>
      <c r="C357" s="48">
        <v>291500</v>
      </c>
      <c r="D357" s="48">
        <v>6</v>
      </c>
      <c r="E357" s="48">
        <v>32</v>
      </c>
      <c r="F357" s="48">
        <v>10.30729</v>
      </c>
    </row>
    <row r="358" spans="1:6" x14ac:dyDescent="0.2">
      <c r="A358" s="48">
        <v>118</v>
      </c>
      <c r="B358" s="48">
        <v>465500</v>
      </c>
      <c r="C358" s="48">
        <v>291500</v>
      </c>
      <c r="D358" s="48">
        <v>6</v>
      </c>
      <c r="E358" s="48">
        <v>32</v>
      </c>
      <c r="F358" s="48">
        <v>10.403409999999999</v>
      </c>
    </row>
    <row r="359" spans="1:6" x14ac:dyDescent="0.2">
      <c r="A359" s="48">
        <v>118</v>
      </c>
      <c r="B359" s="48">
        <v>466500</v>
      </c>
      <c r="C359" s="48">
        <v>291500</v>
      </c>
      <c r="D359" s="48">
        <v>6</v>
      </c>
      <c r="E359" s="48">
        <v>32</v>
      </c>
      <c r="F359" s="48">
        <v>10.362550000000001</v>
      </c>
    </row>
    <row r="360" spans="1:6" x14ac:dyDescent="0.2">
      <c r="A360" s="48">
        <v>118</v>
      </c>
      <c r="B360" s="48">
        <v>467500</v>
      </c>
      <c r="C360" s="48">
        <v>291500</v>
      </c>
      <c r="D360" s="48">
        <v>6</v>
      </c>
      <c r="E360" s="48">
        <v>32</v>
      </c>
      <c r="F360" s="48">
        <v>10.540100000000001</v>
      </c>
    </row>
    <row r="361" spans="1:6" x14ac:dyDescent="0.2">
      <c r="A361" s="48">
        <v>118</v>
      </c>
      <c r="B361" s="48">
        <v>468500</v>
      </c>
      <c r="C361" s="48">
        <v>291500</v>
      </c>
      <c r="D361" s="48">
        <v>6</v>
      </c>
      <c r="E361" s="48">
        <v>32</v>
      </c>
      <c r="F361" s="48">
        <v>10.70354</v>
      </c>
    </row>
    <row r="362" spans="1:6" x14ac:dyDescent="0.2">
      <c r="A362" s="48">
        <v>118</v>
      </c>
      <c r="B362" s="48">
        <v>469500</v>
      </c>
      <c r="C362" s="48">
        <v>291500</v>
      </c>
      <c r="D362" s="48">
        <v>6</v>
      </c>
      <c r="E362" s="48">
        <v>32</v>
      </c>
      <c r="F362" s="48">
        <v>10.870050000000001</v>
      </c>
    </row>
    <row r="363" spans="1:6" x14ac:dyDescent="0.2">
      <c r="A363" s="48">
        <v>118</v>
      </c>
      <c r="B363" s="48">
        <v>470500</v>
      </c>
      <c r="C363" s="48">
        <v>291500</v>
      </c>
      <c r="D363" s="48">
        <v>6</v>
      </c>
      <c r="E363" s="48">
        <v>32</v>
      </c>
      <c r="F363" s="48">
        <v>11.60834</v>
      </c>
    </row>
    <row r="364" spans="1:6" x14ac:dyDescent="0.2">
      <c r="A364" s="48">
        <v>118</v>
      </c>
      <c r="B364" s="48">
        <v>471500</v>
      </c>
      <c r="C364" s="48">
        <v>291500</v>
      </c>
      <c r="D364" s="48">
        <v>6</v>
      </c>
      <c r="E364" s="48">
        <v>32</v>
      </c>
      <c r="F364" s="48">
        <v>12.63531</v>
      </c>
    </row>
    <row r="365" spans="1:6" x14ac:dyDescent="0.2">
      <c r="A365" s="48">
        <v>118</v>
      </c>
      <c r="B365" s="48">
        <v>472500</v>
      </c>
      <c r="C365" s="48">
        <v>291500</v>
      </c>
      <c r="D365" s="48">
        <v>6</v>
      </c>
      <c r="E365" s="48">
        <v>32</v>
      </c>
      <c r="F365" s="48">
        <v>11.307</v>
      </c>
    </row>
    <row r="366" spans="1:6" x14ac:dyDescent="0.2">
      <c r="A366" s="48">
        <v>118</v>
      </c>
      <c r="B366" s="48">
        <v>473500</v>
      </c>
      <c r="C366" s="48">
        <v>291500</v>
      </c>
      <c r="D366" s="48">
        <v>6</v>
      </c>
      <c r="E366" s="48">
        <v>32</v>
      </c>
      <c r="F366" s="48">
        <v>10.58502</v>
      </c>
    </row>
    <row r="367" spans="1:6" x14ac:dyDescent="0.2">
      <c r="A367" s="48">
        <v>118</v>
      </c>
      <c r="B367" s="48">
        <v>474500</v>
      </c>
      <c r="C367" s="48">
        <v>291500</v>
      </c>
      <c r="D367" s="48">
        <v>6</v>
      </c>
      <c r="E367" s="48">
        <v>32</v>
      </c>
      <c r="F367" s="48">
        <v>10.287570000000001</v>
      </c>
    </row>
    <row r="368" spans="1:6" x14ac:dyDescent="0.2">
      <c r="A368" s="48">
        <v>118</v>
      </c>
      <c r="B368" s="48">
        <v>475500</v>
      </c>
      <c r="C368" s="48">
        <v>291500</v>
      </c>
      <c r="D368" s="48">
        <v>6</v>
      </c>
      <c r="E368" s="48">
        <v>32</v>
      </c>
      <c r="F368" s="48">
        <v>10.147880000000001</v>
      </c>
    </row>
    <row r="369" spans="1:6" x14ac:dyDescent="0.2">
      <c r="A369" s="48">
        <v>118</v>
      </c>
      <c r="B369" s="48">
        <v>484500</v>
      </c>
      <c r="C369" s="48">
        <v>291500</v>
      </c>
      <c r="D369" s="48">
        <v>6</v>
      </c>
      <c r="E369" s="48">
        <v>32</v>
      </c>
      <c r="F369" s="48">
        <v>10.18618</v>
      </c>
    </row>
    <row r="370" spans="1:6" x14ac:dyDescent="0.2">
      <c r="A370" s="48">
        <v>118</v>
      </c>
      <c r="B370" s="48">
        <v>449500</v>
      </c>
      <c r="C370" s="48">
        <v>290500</v>
      </c>
      <c r="D370" s="48">
        <v>6</v>
      </c>
      <c r="E370" s="48">
        <v>32</v>
      </c>
      <c r="F370" s="48">
        <v>11.656280000000001</v>
      </c>
    </row>
    <row r="371" spans="1:6" x14ac:dyDescent="0.2">
      <c r="A371" s="48">
        <v>118</v>
      </c>
      <c r="B371" s="48">
        <v>450500</v>
      </c>
      <c r="C371" s="48">
        <v>290500</v>
      </c>
      <c r="D371" s="48">
        <v>6</v>
      </c>
      <c r="E371" s="48">
        <v>32</v>
      </c>
      <c r="F371" s="48">
        <v>11.58414</v>
      </c>
    </row>
    <row r="372" spans="1:6" x14ac:dyDescent="0.2">
      <c r="A372" s="48">
        <v>118</v>
      </c>
      <c r="B372" s="48">
        <v>451500</v>
      </c>
      <c r="C372" s="48">
        <v>290500</v>
      </c>
      <c r="D372" s="48">
        <v>6</v>
      </c>
      <c r="E372" s="48">
        <v>32</v>
      </c>
      <c r="F372" s="48">
        <v>11.350210000000001</v>
      </c>
    </row>
    <row r="373" spans="1:6" x14ac:dyDescent="0.2">
      <c r="A373" s="48">
        <v>118</v>
      </c>
      <c r="B373" s="48">
        <v>452500</v>
      </c>
      <c r="C373" s="48">
        <v>290500</v>
      </c>
      <c r="D373" s="48">
        <v>6</v>
      </c>
      <c r="E373" s="48">
        <v>32</v>
      </c>
      <c r="F373" s="48">
        <v>11.377370000000001</v>
      </c>
    </row>
    <row r="374" spans="1:6" x14ac:dyDescent="0.2">
      <c r="A374" s="48">
        <v>118</v>
      </c>
      <c r="B374" s="48">
        <v>453500</v>
      </c>
      <c r="C374" s="48">
        <v>290500</v>
      </c>
      <c r="D374" s="48">
        <v>6</v>
      </c>
      <c r="E374" s="48">
        <v>32</v>
      </c>
      <c r="F374" s="48">
        <v>11.339969999999999</v>
      </c>
    </row>
    <row r="375" spans="1:6" x14ac:dyDescent="0.2">
      <c r="A375" s="48">
        <v>118</v>
      </c>
      <c r="B375" s="48">
        <v>454500</v>
      </c>
      <c r="C375" s="48">
        <v>290500</v>
      </c>
      <c r="D375" s="48">
        <v>6</v>
      </c>
      <c r="E375" s="48">
        <v>32</v>
      </c>
      <c r="F375" s="48">
        <v>12.03477</v>
      </c>
    </row>
    <row r="376" spans="1:6" x14ac:dyDescent="0.2">
      <c r="A376" s="48">
        <v>118</v>
      </c>
      <c r="B376" s="48">
        <v>455500</v>
      </c>
      <c r="C376" s="48">
        <v>290500</v>
      </c>
      <c r="D376" s="48">
        <v>6</v>
      </c>
      <c r="E376" s="48">
        <v>32</v>
      </c>
      <c r="F376" s="48">
        <v>17.900829999999999</v>
      </c>
    </row>
    <row r="377" spans="1:6" x14ac:dyDescent="0.2">
      <c r="A377" s="48">
        <v>118</v>
      </c>
      <c r="B377" s="48">
        <v>456500</v>
      </c>
      <c r="C377" s="48">
        <v>290500</v>
      </c>
      <c r="D377" s="48">
        <v>6</v>
      </c>
      <c r="E377" s="48">
        <v>32</v>
      </c>
      <c r="F377" s="48">
        <v>12.738759999999999</v>
      </c>
    </row>
    <row r="378" spans="1:6" x14ac:dyDescent="0.2">
      <c r="A378" s="48">
        <v>118</v>
      </c>
      <c r="B378" s="48">
        <v>457500</v>
      </c>
      <c r="C378" s="48">
        <v>290500</v>
      </c>
      <c r="D378" s="48">
        <v>6</v>
      </c>
      <c r="E378" s="48">
        <v>32</v>
      </c>
      <c r="F378" s="48">
        <v>11.38714</v>
      </c>
    </row>
    <row r="379" spans="1:6" x14ac:dyDescent="0.2">
      <c r="A379" s="48">
        <v>118</v>
      </c>
      <c r="B379" s="48">
        <v>458500</v>
      </c>
      <c r="C379" s="48">
        <v>290500</v>
      </c>
      <c r="D379" s="48">
        <v>6</v>
      </c>
      <c r="E379" s="48">
        <v>32</v>
      </c>
      <c r="F379" s="48">
        <v>10.879910000000001</v>
      </c>
    </row>
    <row r="380" spans="1:6" x14ac:dyDescent="0.2">
      <c r="A380" s="48">
        <v>118</v>
      </c>
      <c r="B380" s="48">
        <v>459500</v>
      </c>
      <c r="C380" s="48">
        <v>290500</v>
      </c>
      <c r="D380" s="48">
        <v>6</v>
      </c>
      <c r="E380" s="48">
        <v>32</v>
      </c>
      <c r="F380" s="48">
        <v>10.60402</v>
      </c>
    </row>
    <row r="381" spans="1:6" x14ac:dyDescent="0.2">
      <c r="A381" s="48">
        <v>118</v>
      </c>
      <c r="B381" s="48">
        <v>460500</v>
      </c>
      <c r="C381" s="48">
        <v>290500</v>
      </c>
      <c r="D381" s="48">
        <v>6</v>
      </c>
      <c r="E381" s="48">
        <v>32</v>
      </c>
      <c r="F381" s="48">
        <v>10.4404</v>
      </c>
    </row>
    <row r="382" spans="1:6" x14ac:dyDescent="0.2">
      <c r="A382" s="48">
        <v>118</v>
      </c>
      <c r="B382" s="48">
        <v>461500</v>
      </c>
      <c r="C382" s="48">
        <v>290500</v>
      </c>
      <c r="D382" s="48">
        <v>6</v>
      </c>
      <c r="E382" s="48">
        <v>32</v>
      </c>
      <c r="F382" s="48">
        <v>10.315020000000001</v>
      </c>
    </row>
    <row r="383" spans="1:6" x14ac:dyDescent="0.2">
      <c r="A383" s="48">
        <v>118</v>
      </c>
      <c r="B383" s="48">
        <v>462500</v>
      </c>
      <c r="C383" s="48">
        <v>290500</v>
      </c>
      <c r="D383" s="48">
        <v>6</v>
      </c>
      <c r="E383" s="48">
        <v>32</v>
      </c>
      <c r="F383" s="48">
        <v>10.5097</v>
      </c>
    </row>
    <row r="384" spans="1:6" x14ac:dyDescent="0.2">
      <c r="A384" s="48">
        <v>118</v>
      </c>
      <c r="B384" s="48">
        <v>463500</v>
      </c>
      <c r="C384" s="48">
        <v>290500</v>
      </c>
      <c r="D384" s="48">
        <v>6</v>
      </c>
      <c r="E384" s="48">
        <v>32</v>
      </c>
      <c r="F384" s="48">
        <v>10.344749999999999</v>
      </c>
    </row>
    <row r="385" spans="1:6" x14ac:dyDescent="0.2">
      <c r="A385" s="48">
        <v>118</v>
      </c>
      <c r="B385" s="48">
        <v>464500</v>
      </c>
      <c r="C385" s="48">
        <v>290500</v>
      </c>
      <c r="D385" s="48">
        <v>6</v>
      </c>
      <c r="E385" s="48">
        <v>32</v>
      </c>
      <c r="F385" s="48">
        <v>10.12589</v>
      </c>
    </row>
    <row r="386" spans="1:6" x14ac:dyDescent="0.2">
      <c r="A386" s="48">
        <v>118</v>
      </c>
      <c r="B386" s="48">
        <v>465500</v>
      </c>
      <c r="C386" s="48">
        <v>290500</v>
      </c>
      <c r="D386" s="48">
        <v>6</v>
      </c>
      <c r="E386" s="48">
        <v>32</v>
      </c>
      <c r="F386" s="48">
        <v>10.192130000000001</v>
      </c>
    </row>
    <row r="387" spans="1:6" x14ac:dyDescent="0.2">
      <c r="A387" s="48">
        <v>118</v>
      </c>
      <c r="B387" s="48">
        <v>466500</v>
      </c>
      <c r="C387" s="48">
        <v>290500</v>
      </c>
      <c r="D387" s="48">
        <v>6</v>
      </c>
      <c r="E387" s="48">
        <v>32</v>
      </c>
      <c r="F387" s="48">
        <v>10.09967</v>
      </c>
    </row>
    <row r="388" spans="1:6" x14ac:dyDescent="0.2">
      <c r="A388" s="48">
        <v>118</v>
      </c>
      <c r="B388" s="48">
        <v>467500</v>
      </c>
      <c r="C388" s="48">
        <v>290500</v>
      </c>
      <c r="D388" s="48">
        <v>6</v>
      </c>
      <c r="E388" s="48">
        <v>32</v>
      </c>
      <c r="F388" s="48">
        <v>10.14443</v>
      </c>
    </row>
    <row r="389" spans="1:6" x14ac:dyDescent="0.2">
      <c r="A389" s="48">
        <v>118</v>
      </c>
      <c r="B389" s="48">
        <v>468500</v>
      </c>
      <c r="C389" s="48">
        <v>290500</v>
      </c>
      <c r="D389" s="48">
        <v>6</v>
      </c>
      <c r="E389" s="48">
        <v>32</v>
      </c>
      <c r="F389" s="48">
        <v>10.14861</v>
      </c>
    </row>
    <row r="390" spans="1:6" x14ac:dyDescent="0.2">
      <c r="A390" s="48">
        <v>118</v>
      </c>
      <c r="B390" s="48">
        <v>469500</v>
      </c>
      <c r="C390" s="48">
        <v>290500</v>
      </c>
      <c r="D390" s="48">
        <v>6</v>
      </c>
      <c r="E390" s="48">
        <v>32</v>
      </c>
      <c r="F390" s="48">
        <v>10.51535</v>
      </c>
    </row>
    <row r="391" spans="1:6" x14ac:dyDescent="0.2">
      <c r="A391" s="48">
        <v>118</v>
      </c>
      <c r="B391" s="48">
        <v>470500</v>
      </c>
      <c r="C391" s="48">
        <v>290500</v>
      </c>
      <c r="D391" s="48">
        <v>6</v>
      </c>
      <c r="E391" s="48">
        <v>32</v>
      </c>
      <c r="F391" s="48">
        <v>10.7582</v>
      </c>
    </row>
    <row r="392" spans="1:6" x14ac:dyDescent="0.2">
      <c r="A392" s="48">
        <v>118</v>
      </c>
      <c r="B392" s="48">
        <v>471500</v>
      </c>
      <c r="C392" s="48">
        <v>290500</v>
      </c>
      <c r="D392" s="48">
        <v>6</v>
      </c>
      <c r="E392" s="48">
        <v>32</v>
      </c>
      <c r="F392" s="48">
        <v>11.10003</v>
      </c>
    </row>
    <row r="393" spans="1:6" x14ac:dyDescent="0.2">
      <c r="A393" s="48">
        <v>118</v>
      </c>
      <c r="B393" s="48">
        <v>472500</v>
      </c>
      <c r="C393" s="48">
        <v>290500</v>
      </c>
      <c r="D393" s="48">
        <v>6</v>
      </c>
      <c r="E393" s="48">
        <v>32</v>
      </c>
      <c r="F393" s="48">
        <v>12.14818</v>
      </c>
    </row>
    <row r="394" spans="1:6" x14ac:dyDescent="0.2">
      <c r="A394" s="48">
        <v>118</v>
      </c>
      <c r="B394" s="48">
        <v>473500</v>
      </c>
      <c r="C394" s="48">
        <v>290500</v>
      </c>
      <c r="D394" s="48">
        <v>6</v>
      </c>
      <c r="E394" s="48">
        <v>32</v>
      </c>
      <c r="F394" s="48">
        <v>11.93394</v>
      </c>
    </row>
    <row r="395" spans="1:6" x14ac:dyDescent="0.2">
      <c r="A395" s="48">
        <v>118</v>
      </c>
      <c r="B395" s="48">
        <v>474500</v>
      </c>
      <c r="C395" s="48">
        <v>290500</v>
      </c>
      <c r="D395" s="48">
        <v>6</v>
      </c>
      <c r="E395" s="48">
        <v>32</v>
      </c>
      <c r="F395" s="48">
        <v>10.8977</v>
      </c>
    </row>
    <row r="396" spans="1:6" x14ac:dyDescent="0.2">
      <c r="A396" s="48">
        <v>118</v>
      </c>
      <c r="B396" s="48">
        <v>475500</v>
      </c>
      <c r="C396" s="48">
        <v>290500</v>
      </c>
      <c r="D396" s="48">
        <v>6</v>
      </c>
      <c r="E396" s="48">
        <v>32</v>
      </c>
      <c r="F396" s="48">
        <v>10.452360000000001</v>
      </c>
    </row>
    <row r="397" spans="1:6" x14ac:dyDescent="0.2">
      <c r="A397" s="48">
        <v>118</v>
      </c>
      <c r="B397" s="48">
        <v>448500</v>
      </c>
      <c r="C397" s="48">
        <v>289500</v>
      </c>
      <c r="D397" s="48">
        <v>6</v>
      </c>
      <c r="E397" s="48">
        <v>32</v>
      </c>
      <c r="F397" s="48">
        <v>11.87374</v>
      </c>
    </row>
    <row r="398" spans="1:6" x14ac:dyDescent="0.2">
      <c r="A398" s="48">
        <v>118</v>
      </c>
      <c r="B398" s="48">
        <v>449500</v>
      </c>
      <c r="C398" s="48">
        <v>289500</v>
      </c>
      <c r="D398" s="48">
        <v>6</v>
      </c>
      <c r="E398" s="48">
        <v>32</v>
      </c>
      <c r="F398" s="48">
        <v>11.613289999999999</v>
      </c>
    </row>
    <row r="399" spans="1:6" x14ac:dyDescent="0.2">
      <c r="A399" s="48">
        <v>118</v>
      </c>
      <c r="B399" s="48">
        <v>450500</v>
      </c>
      <c r="C399" s="48">
        <v>289500</v>
      </c>
      <c r="D399" s="48">
        <v>6</v>
      </c>
      <c r="E399" s="48">
        <v>32</v>
      </c>
      <c r="F399" s="48">
        <v>11.43192</v>
      </c>
    </row>
    <row r="400" spans="1:6" x14ac:dyDescent="0.2">
      <c r="A400" s="48">
        <v>118</v>
      </c>
      <c r="B400" s="48">
        <v>451500</v>
      </c>
      <c r="C400" s="48">
        <v>289500</v>
      </c>
      <c r="D400" s="48">
        <v>6</v>
      </c>
      <c r="E400" s="48">
        <v>32</v>
      </c>
      <c r="F400" s="48">
        <v>11.219569999999999</v>
      </c>
    </row>
    <row r="401" spans="1:6" x14ac:dyDescent="0.2">
      <c r="A401" s="48">
        <v>118</v>
      </c>
      <c r="B401" s="48">
        <v>452500</v>
      </c>
      <c r="C401" s="48">
        <v>289500</v>
      </c>
      <c r="D401" s="48">
        <v>6</v>
      </c>
      <c r="E401" s="48">
        <v>32</v>
      </c>
      <c r="F401" s="48">
        <v>11.210760000000001</v>
      </c>
    </row>
    <row r="402" spans="1:6" x14ac:dyDescent="0.2">
      <c r="A402" s="48">
        <v>118</v>
      </c>
      <c r="B402" s="48">
        <v>453500</v>
      </c>
      <c r="C402" s="48">
        <v>289500</v>
      </c>
      <c r="D402" s="48">
        <v>6</v>
      </c>
      <c r="E402" s="48">
        <v>32</v>
      </c>
      <c r="F402" s="48">
        <v>11.390510000000001</v>
      </c>
    </row>
    <row r="403" spans="1:6" x14ac:dyDescent="0.2">
      <c r="A403" s="48">
        <v>118</v>
      </c>
      <c r="B403" s="48">
        <v>454500</v>
      </c>
      <c r="C403" s="48">
        <v>289500</v>
      </c>
      <c r="D403" s="48">
        <v>6</v>
      </c>
      <c r="E403" s="48">
        <v>32</v>
      </c>
      <c r="F403" s="48">
        <v>12.212730000000001</v>
      </c>
    </row>
    <row r="404" spans="1:6" x14ac:dyDescent="0.2">
      <c r="A404" s="48">
        <v>118</v>
      </c>
      <c r="B404" s="48">
        <v>455500</v>
      </c>
      <c r="C404" s="48">
        <v>289500</v>
      </c>
      <c r="D404" s="48">
        <v>6</v>
      </c>
      <c r="E404" s="48">
        <v>32</v>
      </c>
      <c r="F404" s="48">
        <v>17.154240000000001</v>
      </c>
    </row>
    <row r="405" spans="1:6" x14ac:dyDescent="0.2">
      <c r="A405" s="48">
        <v>118</v>
      </c>
      <c r="B405" s="48">
        <v>456500</v>
      </c>
      <c r="C405" s="48">
        <v>289500</v>
      </c>
      <c r="D405" s="48">
        <v>6</v>
      </c>
      <c r="E405" s="48">
        <v>32</v>
      </c>
      <c r="F405" s="48">
        <v>12.23582</v>
      </c>
    </row>
    <row r="406" spans="1:6" x14ac:dyDescent="0.2">
      <c r="A406" s="48">
        <v>118</v>
      </c>
      <c r="B406" s="48">
        <v>457500</v>
      </c>
      <c r="C406" s="48">
        <v>289500</v>
      </c>
      <c r="D406" s="48">
        <v>6</v>
      </c>
      <c r="E406" s="48">
        <v>32</v>
      </c>
      <c r="F406" s="48">
        <v>11.089029999999999</v>
      </c>
    </row>
    <row r="407" spans="1:6" x14ac:dyDescent="0.2">
      <c r="A407" s="48">
        <v>118</v>
      </c>
      <c r="B407" s="48">
        <v>458500</v>
      </c>
      <c r="C407" s="48">
        <v>289500</v>
      </c>
      <c r="D407" s="48">
        <v>6</v>
      </c>
      <c r="E407" s="48">
        <v>32</v>
      </c>
      <c r="F407" s="48">
        <v>10.79392</v>
      </c>
    </row>
    <row r="408" spans="1:6" x14ac:dyDescent="0.2">
      <c r="A408" s="48">
        <v>118</v>
      </c>
      <c r="B408" s="48">
        <v>459500</v>
      </c>
      <c r="C408" s="48">
        <v>289500</v>
      </c>
      <c r="D408" s="48">
        <v>6</v>
      </c>
      <c r="E408" s="48">
        <v>32</v>
      </c>
      <c r="F408" s="48">
        <v>10.485620000000001</v>
      </c>
    </row>
    <row r="409" spans="1:6" x14ac:dyDescent="0.2">
      <c r="A409" s="48">
        <v>118</v>
      </c>
      <c r="B409" s="48">
        <v>460500</v>
      </c>
      <c r="C409" s="48">
        <v>289500</v>
      </c>
      <c r="D409" s="48">
        <v>6</v>
      </c>
      <c r="E409" s="48">
        <v>32</v>
      </c>
      <c r="F409" s="48">
        <v>10.429270000000001</v>
      </c>
    </row>
    <row r="410" spans="1:6" x14ac:dyDescent="0.2">
      <c r="A410" s="48">
        <v>118</v>
      </c>
      <c r="B410" s="48">
        <v>461500</v>
      </c>
      <c r="C410" s="48">
        <v>289500</v>
      </c>
      <c r="D410" s="48">
        <v>6</v>
      </c>
      <c r="E410" s="48">
        <v>32</v>
      </c>
      <c r="F410" s="48">
        <v>10.31439</v>
      </c>
    </row>
    <row r="411" spans="1:6" x14ac:dyDescent="0.2">
      <c r="A411" s="48">
        <v>118</v>
      </c>
      <c r="B411" s="48">
        <v>462500</v>
      </c>
      <c r="C411" s="48">
        <v>289500</v>
      </c>
      <c r="D411" s="48">
        <v>6</v>
      </c>
      <c r="E411" s="48">
        <v>32</v>
      </c>
      <c r="F411" s="48">
        <v>10.19117</v>
      </c>
    </row>
    <row r="412" spans="1:6" x14ac:dyDescent="0.2">
      <c r="A412" s="48">
        <v>118</v>
      </c>
      <c r="B412" s="48">
        <v>463500</v>
      </c>
      <c r="C412" s="48">
        <v>289500</v>
      </c>
      <c r="D412" s="48">
        <v>6</v>
      </c>
      <c r="E412" s="48">
        <v>32</v>
      </c>
      <c r="F412" s="48">
        <v>10.388199999999999</v>
      </c>
    </row>
    <row r="413" spans="1:6" x14ac:dyDescent="0.2">
      <c r="A413" s="48">
        <v>118</v>
      </c>
      <c r="B413" s="48">
        <v>464500</v>
      </c>
      <c r="C413" s="48">
        <v>289500</v>
      </c>
      <c r="D413" s="48">
        <v>6</v>
      </c>
      <c r="E413" s="48">
        <v>32</v>
      </c>
      <c r="F413" s="48">
        <v>10.10859</v>
      </c>
    </row>
    <row r="414" spans="1:6" x14ac:dyDescent="0.2">
      <c r="A414" s="48">
        <v>118</v>
      </c>
      <c r="B414" s="48">
        <v>465500</v>
      </c>
      <c r="C414" s="48">
        <v>289500</v>
      </c>
      <c r="D414" s="48">
        <v>6</v>
      </c>
      <c r="E414" s="48">
        <v>32</v>
      </c>
      <c r="F414" s="48">
        <v>10.103719999999999</v>
      </c>
    </row>
    <row r="415" spans="1:6" x14ac:dyDescent="0.2">
      <c r="A415" s="48">
        <v>118</v>
      </c>
      <c r="B415" s="48">
        <v>466500</v>
      </c>
      <c r="C415" s="48">
        <v>289500</v>
      </c>
      <c r="D415" s="48">
        <v>6</v>
      </c>
      <c r="E415" s="48">
        <v>32</v>
      </c>
      <c r="F415" s="48">
        <v>10.03271</v>
      </c>
    </row>
    <row r="416" spans="1:6" x14ac:dyDescent="0.2">
      <c r="A416" s="48">
        <v>118</v>
      </c>
      <c r="B416" s="48">
        <v>467500</v>
      </c>
      <c r="C416" s="48">
        <v>289500</v>
      </c>
      <c r="D416" s="48">
        <v>6</v>
      </c>
      <c r="E416" s="48">
        <v>32</v>
      </c>
      <c r="F416" s="48">
        <v>9.9515379999999993</v>
      </c>
    </row>
    <row r="417" spans="1:6" x14ac:dyDescent="0.2">
      <c r="A417" s="48">
        <v>118</v>
      </c>
      <c r="B417" s="48">
        <v>468500</v>
      </c>
      <c r="C417" s="48">
        <v>289500</v>
      </c>
      <c r="D417" s="48">
        <v>6</v>
      </c>
      <c r="E417" s="48">
        <v>32</v>
      </c>
      <c r="F417" s="48">
        <v>10.040279999999999</v>
      </c>
    </row>
    <row r="418" spans="1:6" x14ac:dyDescent="0.2">
      <c r="A418" s="48">
        <v>118</v>
      </c>
      <c r="B418" s="48">
        <v>469500</v>
      </c>
      <c r="C418" s="48">
        <v>289500</v>
      </c>
      <c r="D418" s="48">
        <v>6</v>
      </c>
      <c r="E418" s="48">
        <v>32</v>
      </c>
      <c r="F418" s="48">
        <v>10.320040000000001</v>
      </c>
    </row>
    <row r="419" spans="1:6" x14ac:dyDescent="0.2">
      <c r="A419" s="48">
        <v>118</v>
      </c>
      <c r="B419" s="48">
        <v>470500</v>
      </c>
      <c r="C419" s="48">
        <v>289500</v>
      </c>
      <c r="D419" s="48">
        <v>6</v>
      </c>
      <c r="E419" s="48">
        <v>32</v>
      </c>
      <c r="F419" s="48">
        <v>10.65649</v>
      </c>
    </row>
    <row r="420" spans="1:6" x14ac:dyDescent="0.2">
      <c r="A420" s="48">
        <v>118</v>
      </c>
      <c r="B420" s="48">
        <v>471500</v>
      </c>
      <c r="C420" s="48">
        <v>289500</v>
      </c>
      <c r="D420" s="48">
        <v>6</v>
      </c>
      <c r="E420" s="48">
        <v>32</v>
      </c>
      <c r="F420" s="48">
        <v>10.600860000000001</v>
      </c>
    </row>
    <row r="421" spans="1:6" x14ac:dyDescent="0.2">
      <c r="A421" s="48">
        <v>118</v>
      </c>
      <c r="B421" s="48">
        <v>472500</v>
      </c>
      <c r="C421" s="48">
        <v>289500</v>
      </c>
      <c r="D421" s="48">
        <v>6</v>
      </c>
      <c r="E421" s="48">
        <v>32</v>
      </c>
      <c r="F421" s="48">
        <v>11.16459</v>
      </c>
    </row>
    <row r="422" spans="1:6" x14ac:dyDescent="0.2">
      <c r="A422" s="48">
        <v>118</v>
      </c>
      <c r="B422" s="48">
        <v>473500</v>
      </c>
      <c r="C422" s="48">
        <v>289500</v>
      </c>
      <c r="D422" s="48">
        <v>6</v>
      </c>
      <c r="E422" s="48">
        <v>32</v>
      </c>
      <c r="F422" s="48">
        <v>12.225440000000001</v>
      </c>
    </row>
    <row r="423" spans="1:6" x14ac:dyDescent="0.2">
      <c r="A423" s="48">
        <v>118</v>
      </c>
      <c r="B423" s="48">
        <v>474500</v>
      </c>
      <c r="C423" s="48">
        <v>289500</v>
      </c>
      <c r="D423" s="48">
        <v>6</v>
      </c>
      <c r="E423" s="48">
        <v>32</v>
      </c>
      <c r="F423" s="48">
        <v>11.785740000000001</v>
      </c>
    </row>
    <row r="424" spans="1:6" x14ac:dyDescent="0.2">
      <c r="A424" s="48">
        <v>118</v>
      </c>
      <c r="B424" s="48">
        <v>475500</v>
      </c>
      <c r="C424" s="48">
        <v>289500</v>
      </c>
      <c r="D424" s="48">
        <v>6</v>
      </c>
      <c r="E424" s="48">
        <v>32</v>
      </c>
      <c r="F424" s="48">
        <v>10.897040000000001</v>
      </c>
    </row>
    <row r="425" spans="1:6" x14ac:dyDescent="0.2">
      <c r="A425" s="48">
        <v>118</v>
      </c>
      <c r="B425" s="48">
        <v>447500</v>
      </c>
      <c r="C425" s="48">
        <v>288500</v>
      </c>
      <c r="D425" s="48">
        <v>6</v>
      </c>
      <c r="E425" s="48">
        <v>32</v>
      </c>
      <c r="F425" s="48">
        <v>13.091659999999999</v>
      </c>
    </row>
    <row r="426" spans="1:6" x14ac:dyDescent="0.2">
      <c r="A426" s="48">
        <v>118</v>
      </c>
      <c r="B426" s="48">
        <v>448500</v>
      </c>
      <c r="C426" s="48">
        <v>288500</v>
      </c>
      <c r="D426" s="48">
        <v>6</v>
      </c>
      <c r="E426" s="48">
        <v>32</v>
      </c>
      <c r="F426" s="48">
        <v>12.016080000000001</v>
      </c>
    </row>
    <row r="427" spans="1:6" x14ac:dyDescent="0.2">
      <c r="A427" s="48">
        <v>118</v>
      </c>
      <c r="B427" s="48">
        <v>449500</v>
      </c>
      <c r="C427" s="48">
        <v>288500</v>
      </c>
      <c r="D427" s="48">
        <v>6</v>
      </c>
      <c r="E427" s="48">
        <v>32</v>
      </c>
      <c r="F427" s="48">
        <v>11.846830000000001</v>
      </c>
    </row>
    <row r="428" spans="1:6" x14ac:dyDescent="0.2">
      <c r="A428" s="48">
        <v>118</v>
      </c>
      <c r="B428" s="48">
        <v>450500</v>
      </c>
      <c r="C428" s="48">
        <v>288500</v>
      </c>
      <c r="D428" s="48">
        <v>6</v>
      </c>
      <c r="E428" s="48">
        <v>32</v>
      </c>
      <c r="F428" s="48">
        <v>11.44234</v>
      </c>
    </row>
    <row r="429" spans="1:6" x14ac:dyDescent="0.2">
      <c r="A429" s="48">
        <v>118</v>
      </c>
      <c r="B429" s="48">
        <v>451500</v>
      </c>
      <c r="C429" s="48">
        <v>288500</v>
      </c>
      <c r="D429" s="48">
        <v>6</v>
      </c>
      <c r="E429" s="48">
        <v>32</v>
      </c>
      <c r="F429" s="48">
        <v>11.192259999999999</v>
      </c>
    </row>
    <row r="430" spans="1:6" x14ac:dyDescent="0.2">
      <c r="A430" s="48">
        <v>118</v>
      </c>
      <c r="B430" s="48">
        <v>452500</v>
      </c>
      <c r="C430" s="48">
        <v>288500</v>
      </c>
      <c r="D430" s="48">
        <v>6</v>
      </c>
      <c r="E430" s="48">
        <v>32</v>
      </c>
      <c r="F430" s="48">
        <v>11.29766</v>
      </c>
    </row>
    <row r="431" spans="1:6" x14ac:dyDescent="0.2">
      <c r="A431" s="48">
        <v>118</v>
      </c>
      <c r="B431" s="48">
        <v>453500</v>
      </c>
      <c r="C431" s="48">
        <v>288500</v>
      </c>
      <c r="D431" s="48">
        <v>6</v>
      </c>
      <c r="E431" s="48">
        <v>32</v>
      </c>
      <c r="F431" s="48">
        <v>11.62965</v>
      </c>
    </row>
    <row r="432" spans="1:6" x14ac:dyDescent="0.2">
      <c r="A432" s="48">
        <v>118</v>
      </c>
      <c r="B432" s="48">
        <v>454500</v>
      </c>
      <c r="C432" s="48">
        <v>288500</v>
      </c>
      <c r="D432" s="48">
        <v>6</v>
      </c>
      <c r="E432" s="48">
        <v>32</v>
      </c>
      <c r="F432" s="48">
        <v>15.267609999999999</v>
      </c>
    </row>
    <row r="433" spans="1:6" x14ac:dyDescent="0.2">
      <c r="A433" s="48">
        <v>118</v>
      </c>
      <c r="B433" s="48">
        <v>455500</v>
      </c>
      <c r="C433" s="48">
        <v>288500</v>
      </c>
      <c r="D433" s="48">
        <v>6</v>
      </c>
      <c r="E433" s="48">
        <v>32</v>
      </c>
      <c r="F433" s="48">
        <v>14.37818</v>
      </c>
    </row>
    <row r="434" spans="1:6" x14ac:dyDescent="0.2">
      <c r="A434" s="48">
        <v>118</v>
      </c>
      <c r="B434" s="48">
        <v>456500</v>
      </c>
      <c r="C434" s="48">
        <v>288500</v>
      </c>
      <c r="D434" s="48">
        <v>6</v>
      </c>
      <c r="E434" s="48">
        <v>32</v>
      </c>
      <c r="F434" s="48">
        <v>11.700290000000001</v>
      </c>
    </row>
    <row r="435" spans="1:6" x14ac:dyDescent="0.2">
      <c r="A435" s="48">
        <v>118</v>
      </c>
      <c r="B435" s="48">
        <v>457500</v>
      </c>
      <c r="C435" s="48">
        <v>288500</v>
      </c>
      <c r="D435" s="48">
        <v>6</v>
      </c>
      <c r="E435" s="48">
        <v>32</v>
      </c>
      <c r="F435" s="48">
        <v>11.032349999999999</v>
      </c>
    </row>
    <row r="436" spans="1:6" x14ac:dyDescent="0.2">
      <c r="A436" s="48">
        <v>118</v>
      </c>
      <c r="B436" s="48">
        <v>458500</v>
      </c>
      <c r="C436" s="48">
        <v>288500</v>
      </c>
      <c r="D436" s="48">
        <v>6</v>
      </c>
      <c r="E436" s="48">
        <v>32</v>
      </c>
      <c r="F436" s="48">
        <v>10.68356</v>
      </c>
    </row>
    <row r="437" spans="1:6" x14ac:dyDescent="0.2">
      <c r="A437" s="48">
        <v>118</v>
      </c>
      <c r="B437" s="48">
        <v>459500</v>
      </c>
      <c r="C437" s="48">
        <v>288500</v>
      </c>
      <c r="D437" s="48">
        <v>6</v>
      </c>
      <c r="E437" s="48">
        <v>32</v>
      </c>
      <c r="F437" s="48">
        <v>10.40536</v>
      </c>
    </row>
    <row r="438" spans="1:6" x14ac:dyDescent="0.2">
      <c r="A438" s="48">
        <v>118</v>
      </c>
      <c r="B438" s="48">
        <v>460500</v>
      </c>
      <c r="C438" s="48">
        <v>288500</v>
      </c>
      <c r="D438" s="48">
        <v>6</v>
      </c>
      <c r="E438" s="48">
        <v>32</v>
      </c>
      <c r="F438" s="48">
        <v>10.40509</v>
      </c>
    </row>
    <row r="439" spans="1:6" x14ac:dyDescent="0.2">
      <c r="A439" s="48">
        <v>118</v>
      </c>
      <c r="B439" s="48">
        <v>461500</v>
      </c>
      <c r="C439" s="48">
        <v>288500</v>
      </c>
      <c r="D439" s="48">
        <v>6</v>
      </c>
      <c r="E439" s="48">
        <v>32</v>
      </c>
      <c r="F439" s="48">
        <v>10.251289999999999</v>
      </c>
    </row>
    <row r="440" spans="1:6" x14ac:dyDescent="0.2">
      <c r="A440" s="48">
        <v>118</v>
      </c>
      <c r="B440" s="48">
        <v>462500</v>
      </c>
      <c r="C440" s="48">
        <v>288500</v>
      </c>
      <c r="D440" s="48">
        <v>6</v>
      </c>
      <c r="E440" s="48">
        <v>32</v>
      </c>
      <c r="F440" s="48">
        <v>10.07081</v>
      </c>
    </row>
    <row r="441" spans="1:6" x14ac:dyDescent="0.2">
      <c r="A441" s="48">
        <v>118</v>
      </c>
      <c r="B441" s="48">
        <v>463500</v>
      </c>
      <c r="C441" s="48">
        <v>288500</v>
      </c>
      <c r="D441" s="48">
        <v>6</v>
      </c>
      <c r="E441" s="48">
        <v>32</v>
      </c>
      <c r="F441" s="48">
        <v>10.276579999999999</v>
      </c>
    </row>
    <row r="442" spans="1:6" x14ac:dyDescent="0.2">
      <c r="A442" s="48">
        <v>118</v>
      </c>
      <c r="B442" s="48">
        <v>464500</v>
      </c>
      <c r="C442" s="48">
        <v>288500</v>
      </c>
      <c r="D442" s="48">
        <v>6</v>
      </c>
      <c r="E442" s="48">
        <v>32</v>
      </c>
      <c r="F442" s="48">
        <v>10.049300000000001</v>
      </c>
    </row>
    <row r="443" spans="1:6" x14ac:dyDescent="0.2">
      <c r="A443" s="48">
        <v>118</v>
      </c>
      <c r="B443" s="48">
        <v>465500</v>
      </c>
      <c r="C443" s="48">
        <v>288500</v>
      </c>
      <c r="D443" s="48">
        <v>6</v>
      </c>
      <c r="E443" s="48">
        <v>32</v>
      </c>
      <c r="F443" s="48">
        <v>9.9915380000000003</v>
      </c>
    </row>
    <row r="444" spans="1:6" x14ac:dyDescent="0.2">
      <c r="A444" s="48">
        <v>118</v>
      </c>
      <c r="B444" s="48">
        <v>466500</v>
      </c>
      <c r="C444" s="48">
        <v>288500</v>
      </c>
      <c r="D444" s="48">
        <v>6</v>
      </c>
      <c r="E444" s="48">
        <v>32</v>
      </c>
      <c r="F444" s="48">
        <v>9.9358190000000004</v>
      </c>
    </row>
    <row r="445" spans="1:6" x14ac:dyDescent="0.2">
      <c r="A445" s="48">
        <v>118</v>
      </c>
      <c r="B445" s="48">
        <v>467500</v>
      </c>
      <c r="C445" s="48">
        <v>288500</v>
      </c>
      <c r="D445" s="48">
        <v>6</v>
      </c>
      <c r="E445" s="48">
        <v>32</v>
      </c>
      <c r="F445" s="48">
        <v>9.8707849999999997</v>
      </c>
    </row>
    <row r="446" spans="1:6" x14ac:dyDescent="0.2">
      <c r="A446" s="48">
        <v>118</v>
      </c>
      <c r="B446" s="48">
        <v>468500</v>
      </c>
      <c r="C446" s="48">
        <v>288500</v>
      </c>
      <c r="D446" s="48">
        <v>6</v>
      </c>
      <c r="E446" s="48">
        <v>32</v>
      </c>
      <c r="F446" s="48">
        <v>9.9186800000000002</v>
      </c>
    </row>
    <row r="447" spans="1:6" x14ac:dyDescent="0.2">
      <c r="A447" s="48">
        <v>118</v>
      </c>
      <c r="B447" s="48">
        <v>469500</v>
      </c>
      <c r="C447" s="48">
        <v>288500</v>
      </c>
      <c r="D447" s="48">
        <v>6</v>
      </c>
      <c r="E447" s="48">
        <v>32</v>
      </c>
      <c r="F447" s="48">
        <v>9.9592890000000001</v>
      </c>
    </row>
    <row r="448" spans="1:6" x14ac:dyDescent="0.2">
      <c r="A448" s="48">
        <v>118</v>
      </c>
      <c r="B448" s="48">
        <v>470500</v>
      </c>
      <c r="C448" s="48">
        <v>288500</v>
      </c>
      <c r="D448" s="48">
        <v>6</v>
      </c>
      <c r="E448" s="48">
        <v>32</v>
      </c>
      <c r="F448" s="48">
        <v>10.226129999999999</v>
      </c>
    </row>
    <row r="449" spans="1:6" x14ac:dyDescent="0.2">
      <c r="A449" s="48">
        <v>118</v>
      </c>
      <c r="B449" s="48">
        <v>471500</v>
      </c>
      <c r="C449" s="48">
        <v>288500</v>
      </c>
      <c r="D449" s="48">
        <v>6</v>
      </c>
      <c r="E449" s="48">
        <v>32</v>
      </c>
      <c r="F449" s="48">
        <v>10.4969</v>
      </c>
    </row>
    <row r="450" spans="1:6" x14ac:dyDescent="0.2">
      <c r="A450" s="48">
        <v>118</v>
      </c>
      <c r="B450" s="48">
        <v>472500</v>
      </c>
      <c r="C450" s="48">
        <v>288500</v>
      </c>
      <c r="D450" s="48">
        <v>6</v>
      </c>
      <c r="E450" s="48">
        <v>32</v>
      </c>
      <c r="F450" s="48">
        <v>12.02782</v>
      </c>
    </row>
    <row r="451" spans="1:6" x14ac:dyDescent="0.2">
      <c r="A451" s="48">
        <v>118</v>
      </c>
      <c r="B451" s="48">
        <v>473500</v>
      </c>
      <c r="C451" s="48">
        <v>288500</v>
      </c>
      <c r="D451" s="48">
        <v>6</v>
      </c>
      <c r="E451" s="48">
        <v>32</v>
      </c>
      <c r="F451" s="48">
        <v>13.341229999999999</v>
      </c>
    </row>
    <row r="452" spans="1:6" x14ac:dyDescent="0.2">
      <c r="A452" s="48">
        <v>118</v>
      </c>
      <c r="B452" s="48">
        <v>474500</v>
      </c>
      <c r="C452" s="48">
        <v>288500</v>
      </c>
      <c r="D452" s="48">
        <v>6</v>
      </c>
      <c r="E452" s="48">
        <v>32</v>
      </c>
      <c r="F452" s="48">
        <v>12.314299999999999</v>
      </c>
    </row>
    <row r="453" spans="1:6" x14ac:dyDescent="0.2">
      <c r="A453" s="48">
        <v>118</v>
      </c>
      <c r="B453" s="48">
        <v>448500</v>
      </c>
      <c r="C453" s="48">
        <v>287500</v>
      </c>
      <c r="D453" s="48">
        <v>6</v>
      </c>
      <c r="E453" s="48">
        <v>32</v>
      </c>
      <c r="F453" s="48">
        <v>12.53952</v>
      </c>
    </row>
    <row r="454" spans="1:6" x14ac:dyDescent="0.2">
      <c r="A454" s="48">
        <v>118</v>
      </c>
      <c r="B454" s="48">
        <v>449500</v>
      </c>
      <c r="C454" s="48">
        <v>287500</v>
      </c>
      <c r="D454" s="48">
        <v>6</v>
      </c>
      <c r="E454" s="48">
        <v>32</v>
      </c>
      <c r="F454" s="48">
        <v>11.67205</v>
      </c>
    </row>
    <row r="455" spans="1:6" x14ac:dyDescent="0.2">
      <c r="A455" s="48">
        <v>118</v>
      </c>
      <c r="B455" s="48">
        <v>450500</v>
      </c>
      <c r="C455" s="48">
        <v>287500</v>
      </c>
      <c r="D455" s="48">
        <v>6</v>
      </c>
      <c r="E455" s="48">
        <v>32</v>
      </c>
      <c r="F455" s="48">
        <v>11.58117</v>
      </c>
    </row>
    <row r="456" spans="1:6" x14ac:dyDescent="0.2">
      <c r="A456" s="48">
        <v>118</v>
      </c>
      <c r="B456" s="48">
        <v>451500</v>
      </c>
      <c r="C456" s="48">
        <v>287500</v>
      </c>
      <c r="D456" s="48">
        <v>6</v>
      </c>
      <c r="E456" s="48">
        <v>32</v>
      </c>
      <c r="F456" s="48">
        <v>11.2461</v>
      </c>
    </row>
    <row r="457" spans="1:6" x14ac:dyDescent="0.2">
      <c r="A457" s="48">
        <v>118</v>
      </c>
      <c r="B457" s="48">
        <v>452500</v>
      </c>
      <c r="C457" s="48">
        <v>287500</v>
      </c>
      <c r="D457" s="48">
        <v>6</v>
      </c>
      <c r="E457" s="48">
        <v>32</v>
      </c>
      <c r="F457" s="48">
        <v>11.25717</v>
      </c>
    </row>
    <row r="458" spans="1:6" x14ac:dyDescent="0.2">
      <c r="A458" s="48">
        <v>118</v>
      </c>
      <c r="B458" s="48">
        <v>453500</v>
      </c>
      <c r="C458" s="48">
        <v>287500</v>
      </c>
      <c r="D458" s="48">
        <v>6</v>
      </c>
      <c r="E458" s="48">
        <v>32</v>
      </c>
      <c r="F458" s="48">
        <v>11.891489999999999</v>
      </c>
    </row>
    <row r="459" spans="1:6" x14ac:dyDescent="0.2">
      <c r="A459" s="48">
        <v>118</v>
      </c>
      <c r="B459" s="48">
        <v>454500</v>
      </c>
      <c r="C459" s="48">
        <v>287500</v>
      </c>
      <c r="D459" s="48">
        <v>6</v>
      </c>
      <c r="E459" s="48">
        <v>32</v>
      </c>
      <c r="F459" s="48">
        <v>17.391739999999999</v>
      </c>
    </row>
    <row r="460" spans="1:6" x14ac:dyDescent="0.2">
      <c r="A460" s="48">
        <v>118</v>
      </c>
      <c r="B460" s="48">
        <v>455500</v>
      </c>
      <c r="C460" s="48">
        <v>287500</v>
      </c>
      <c r="D460" s="48">
        <v>6</v>
      </c>
      <c r="E460" s="48">
        <v>32</v>
      </c>
      <c r="F460" s="48">
        <v>12.5968</v>
      </c>
    </row>
    <row r="461" spans="1:6" x14ac:dyDescent="0.2">
      <c r="A461" s="48">
        <v>118</v>
      </c>
      <c r="B461" s="48">
        <v>456500</v>
      </c>
      <c r="C461" s="48">
        <v>287500</v>
      </c>
      <c r="D461" s="48">
        <v>6</v>
      </c>
      <c r="E461" s="48">
        <v>32</v>
      </c>
      <c r="F461" s="48">
        <v>11.378819999999999</v>
      </c>
    </row>
    <row r="462" spans="1:6" x14ac:dyDescent="0.2">
      <c r="A462" s="48">
        <v>118</v>
      </c>
      <c r="B462" s="48">
        <v>457500</v>
      </c>
      <c r="C462" s="48">
        <v>287500</v>
      </c>
      <c r="D462" s="48">
        <v>6</v>
      </c>
      <c r="E462" s="48">
        <v>32</v>
      </c>
      <c r="F462" s="48">
        <v>11.031269999999999</v>
      </c>
    </row>
    <row r="463" spans="1:6" x14ac:dyDescent="0.2">
      <c r="A463" s="48">
        <v>118</v>
      </c>
      <c r="B463" s="48">
        <v>458500</v>
      </c>
      <c r="C463" s="48">
        <v>287500</v>
      </c>
      <c r="D463" s="48">
        <v>6</v>
      </c>
      <c r="E463" s="48">
        <v>32</v>
      </c>
      <c r="F463" s="48">
        <v>10.58929</v>
      </c>
    </row>
    <row r="464" spans="1:6" x14ac:dyDescent="0.2">
      <c r="A464" s="48">
        <v>118</v>
      </c>
      <c r="B464" s="48">
        <v>459500</v>
      </c>
      <c r="C464" s="48">
        <v>287500</v>
      </c>
      <c r="D464" s="48">
        <v>6</v>
      </c>
      <c r="E464" s="48">
        <v>32</v>
      </c>
      <c r="F464" s="48">
        <v>10.39649</v>
      </c>
    </row>
    <row r="465" spans="1:6" x14ac:dyDescent="0.2">
      <c r="A465" s="48">
        <v>118</v>
      </c>
      <c r="B465" s="48">
        <v>460500</v>
      </c>
      <c r="C465" s="48">
        <v>287500</v>
      </c>
      <c r="D465" s="48">
        <v>6</v>
      </c>
      <c r="E465" s="48">
        <v>32</v>
      </c>
      <c r="F465" s="48">
        <v>10.2271</v>
      </c>
    </row>
    <row r="466" spans="1:6" x14ac:dyDescent="0.2">
      <c r="A466" s="48">
        <v>118</v>
      </c>
      <c r="B466" s="48">
        <v>461500</v>
      </c>
      <c r="C466" s="48">
        <v>287500</v>
      </c>
      <c r="D466" s="48">
        <v>6</v>
      </c>
      <c r="E466" s="48">
        <v>32</v>
      </c>
      <c r="F466" s="48">
        <v>10.07324</v>
      </c>
    </row>
    <row r="467" spans="1:6" x14ac:dyDescent="0.2">
      <c r="A467" s="48">
        <v>118</v>
      </c>
      <c r="B467" s="48">
        <v>462500</v>
      </c>
      <c r="C467" s="48">
        <v>287500</v>
      </c>
      <c r="D467" s="48">
        <v>6</v>
      </c>
      <c r="E467" s="48">
        <v>32</v>
      </c>
      <c r="F467" s="48">
        <v>9.9662179999999996</v>
      </c>
    </row>
    <row r="468" spans="1:6" x14ac:dyDescent="0.2">
      <c r="A468" s="48">
        <v>118</v>
      </c>
      <c r="B468" s="48">
        <v>463500</v>
      </c>
      <c r="C468" s="48">
        <v>287500</v>
      </c>
      <c r="D468" s="48">
        <v>6</v>
      </c>
      <c r="E468" s="48">
        <v>32</v>
      </c>
      <c r="F468" s="48">
        <v>10.157780000000001</v>
      </c>
    </row>
    <row r="469" spans="1:6" x14ac:dyDescent="0.2">
      <c r="A469" s="48">
        <v>118</v>
      </c>
      <c r="B469" s="48">
        <v>464500</v>
      </c>
      <c r="C469" s="48">
        <v>287500</v>
      </c>
      <c r="D469" s="48">
        <v>6</v>
      </c>
      <c r="E469" s="48">
        <v>32</v>
      </c>
      <c r="F469" s="48">
        <v>9.8911549999999995</v>
      </c>
    </row>
    <row r="470" spans="1:6" x14ac:dyDescent="0.2">
      <c r="A470" s="48">
        <v>118</v>
      </c>
      <c r="B470" s="48">
        <v>465500</v>
      </c>
      <c r="C470" s="48">
        <v>287500</v>
      </c>
      <c r="D470" s="48">
        <v>6</v>
      </c>
      <c r="E470" s="48">
        <v>32</v>
      </c>
      <c r="F470" s="48">
        <v>9.8860510000000001</v>
      </c>
    </row>
    <row r="471" spans="1:6" x14ac:dyDescent="0.2">
      <c r="A471" s="48">
        <v>118</v>
      </c>
      <c r="B471" s="48">
        <v>466500</v>
      </c>
      <c r="C471" s="48">
        <v>287500</v>
      </c>
      <c r="D471" s="48">
        <v>6</v>
      </c>
      <c r="E471" s="48">
        <v>32</v>
      </c>
      <c r="F471" s="48">
        <v>9.8156639999999999</v>
      </c>
    </row>
    <row r="472" spans="1:6" x14ac:dyDescent="0.2">
      <c r="A472" s="48">
        <v>118</v>
      </c>
      <c r="B472" s="48">
        <v>467500</v>
      </c>
      <c r="C472" s="48">
        <v>287500</v>
      </c>
      <c r="D472" s="48">
        <v>6</v>
      </c>
      <c r="E472" s="48">
        <v>32</v>
      </c>
      <c r="F472" s="48">
        <v>9.8130140000000008</v>
      </c>
    </row>
    <row r="473" spans="1:6" x14ac:dyDescent="0.2">
      <c r="A473" s="48">
        <v>118</v>
      </c>
      <c r="B473" s="48">
        <v>468500</v>
      </c>
      <c r="C473" s="48">
        <v>287500</v>
      </c>
      <c r="D473" s="48">
        <v>6</v>
      </c>
      <c r="E473" s="48">
        <v>32</v>
      </c>
      <c r="F473" s="48">
        <v>9.7967169999999992</v>
      </c>
    </row>
    <row r="474" spans="1:6" x14ac:dyDescent="0.2">
      <c r="A474" s="48">
        <v>118</v>
      </c>
      <c r="B474" s="48">
        <v>469500</v>
      </c>
      <c r="C474" s="48">
        <v>287500</v>
      </c>
      <c r="D474" s="48">
        <v>6</v>
      </c>
      <c r="E474" s="48">
        <v>32</v>
      </c>
      <c r="F474" s="48">
        <v>9.9284789999999994</v>
      </c>
    </row>
    <row r="475" spans="1:6" x14ac:dyDescent="0.2">
      <c r="A475" s="48">
        <v>118</v>
      </c>
      <c r="B475" s="48">
        <v>470500</v>
      </c>
      <c r="C475" s="48">
        <v>287500</v>
      </c>
      <c r="D475" s="48">
        <v>6</v>
      </c>
      <c r="E475" s="48">
        <v>32</v>
      </c>
      <c r="F475" s="48">
        <v>10.835380000000001</v>
      </c>
    </row>
    <row r="476" spans="1:6" x14ac:dyDescent="0.2">
      <c r="A476" s="48">
        <v>118</v>
      </c>
      <c r="B476" s="48">
        <v>471500</v>
      </c>
      <c r="C476" s="48">
        <v>287500</v>
      </c>
      <c r="D476" s="48">
        <v>6</v>
      </c>
      <c r="E476" s="48">
        <v>32</v>
      </c>
      <c r="F476" s="48">
        <v>10.95383</v>
      </c>
    </row>
    <row r="477" spans="1:6" x14ac:dyDescent="0.2">
      <c r="A477" s="48">
        <v>118</v>
      </c>
      <c r="B477" s="48">
        <v>472500</v>
      </c>
      <c r="C477" s="48">
        <v>287500</v>
      </c>
      <c r="D477" s="48">
        <v>6</v>
      </c>
      <c r="E477" s="48">
        <v>32</v>
      </c>
      <c r="F477" s="48">
        <v>13.245699999999999</v>
      </c>
    </row>
    <row r="478" spans="1:6" x14ac:dyDescent="0.2">
      <c r="A478" s="48">
        <v>118</v>
      </c>
      <c r="B478" s="48">
        <v>473500</v>
      </c>
      <c r="C478" s="48">
        <v>287500</v>
      </c>
      <c r="D478" s="48">
        <v>6</v>
      </c>
      <c r="E478" s="48">
        <v>32</v>
      </c>
      <c r="F478" s="48">
        <v>15.95406</v>
      </c>
    </row>
    <row r="479" spans="1:6" x14ac:dyDescent="0.2">
      <c r="A479" s="48">
        <v>118</v>
      </c>
      <c r="B479" s="48">
        <v>474500</v>
      </c>
      <c r="C479" s="48">
        <v>287500</v>
      </c>
      <c r="D479" s="48">
        <v>6</v>
      </c>
      <c r="E479" s="48">
        <v>32</v>
      </c>
      <c r="F479" s="48">
        <v>14.78665</v>
      </c>
    </row>
    <row r="480" spans="1:6" x14ac:dyDescent="0.2">
      <c r="A480" s="48">
        <v>118</v>
      </c>
      <c r="B480" s="48">
        <v>475500</v>
      </c>
      <c r="C480" s="48">
        <v>287500</v>
      </c>
      <c r="D480" s="48">
        <v>6</v>
      </c>
      <c r="E480" s="48">
        <v>32</v>
      </c>
      <c r="F480" s="48">
        <v>11.65002</v>
      </c>
    </row>
    <row r="481" spans="1:6" x14ac:dyDescent="0.2">
      <c r="A481" s="48">
        <v>118</v>
      </c>
      <c r="B481" s="48">
        <v>449500</v>
      </c>
      <c r="C481" s="48">
        <v>286500</v>
      </c>
      <c r="D481" s="48">
        <v>6</v>
      </c>
      <c r="E481" s="48">
        <v>32</v>
      </c>
      <c r="F481" s="48">
        <v>12.02215</v>
      </c>
    </row>
    <row r="482" spans="1:6" x14ac:dyDescent="0.2">
      <c r="A482" s="48">
        <v>118</v>
      </c>
      <c r="B482" s="48">
        <v>450500</v>
      </c>
      <c r="C482" s="48">
        <v>286500</v>
      </c>
      <c r="D482" s="48">
        <v>6</v>
      </c>
      <c r="E482" s="48">
        <v>32</v>
      </c>
      <c r="F482" s="48">
        <v>11.47639</v>
      </c>
    </row>
    <row r="483" spans="1:6" x14ac:dyDescent="0.2">
      <c r="A483" s="48">
        <v>118</v>
      </c>
      <c r="B483" s="48">
        <v>451500</v>
      </c>
      <c r="C483" s="48">
        <v>286500</v>
      </c>
      <c r="D483" s="48">
        <v>6</v>
      </c>
      <c r="E483" s="48">
        <v>32</v>
      </c>
      <c r="F483" s="48">
        <v>11.37781</v>
      </c>
    </row>
    <row r="484" spans="1:6" x14ac:dyDescent="0.2">
      <c r="A484" s="48">
        <v>118</v>
      </c>
      <c r="B484" s="48">
        <v>452500</v>
      </c>
      <c r="C484" s="48">
        <v>286500</v>
      </c>
      <c r="D484" s="48">
        <v>6</v>
      </c>
      <c r="E484" s="48">
        <v>32</v>
      </c>
      <c r="F484" s="48">
        <v>11.476419999999999</v>
      </c>
    </row>
    <row r="485" spans="1:6" x14ac:dyDescent="0.2">
      <c r="A485" s="48">
        <v>118</v>
      </c>
      <c r="B485" s="48">
        <v>453500</v>
      </c>
      <c r="C485" s="48">
        <v>286500</v>
      </c>
      <c r="D485" s="48">
        <v>6</v>
      </c>
      <c r="E485" s="48">
        <v>32</v>
      </c>
      <c r="F485" s="48">
        <v>12.1249</v>
      </c>
    </row>
    <row r="486" spans="1:6" x14ac:dyDescent="0.2">
      <c r="A486" s="48">
        <v>118</v>
      </c>
      <c r="B486" s="48">
        <v>454500</v>
      </c>
      <c r="C486" s="48">
        <v>286500</v>
      </c>
      <c r="D486" s="48">
        <v>6</v>
      </c>
      <c r="E486" s="48">
        <v>32</v>
      </c>
      <c r="F486" s="48">
        <v>17.40765</v>
      </c>
    </row>
    <row r="487" spans="1:6" x14ac:dyDescent="0.2">
      <c r="A487" s="48">
        <v>118</v>
      </c>
      <c r="B487" s="48">
        <v>455500</v>
      </c>
      <c r="C487" s="48">
        <v>286500</v>
      </c>
      <c r="D487" s="48">
        <v>6</v>
      </c>
      <c r="E487" s="48">
        <v>32</v>
      </c>
      <c r="F487" s="48">
        <v>12.77718</v>
      </c>
    </row>
    <row r="488" spans="1:6" x14ac:dyDescent="0.2">
      <c r="A488" s="48">
        <v>118</v>
      </c>
      <c r="B488" s="48">
        <v>456500</v>
      </c>
      <c r="C488" s="48">
        <v>286500</v>
      </c>
      <c r="D488" s="48">
        <v>6</v>
      </c>
      <c r="E488" s="48">
        <v>32</v>
      </c>
      <c r="F488" s="48">
        <v>11.406420000000001</v>
      </c>
    </row>
    <row r="489" spans="1:6" x14ac:dyDescent="0.2">
      <c r="A489" s="48">
        <v>118</v>
      </c>
      <c r="B489" s="48">
        <v>457500</v>
      </c>
      <c r="C489" s="48">
        <v>286500</v>
      </c>
      <c r="D489" s="48">
        <v>6</v>
      </c>
      <c r="E489" s="48">
        <v>32</v>
      </c>
      <c r="F489" s="48">
        <v>10.93393</v>
      </c>
    </row>
    <row r="490" spans="1:6" x14ac:dyDescent="0.2">
      <c r="A490" s="48">
        <v>118</v>
      </c>
      <c r="B490" s="48">
        <v>458500</v>
      </c>
      <c r="C490" s="48">
        <v>286500</v>
      </c>
      <c r="D490" s="48">
        <v>6</v>
      </c>
      <c r="E490" s="48">
        <v>32</v>
      </c>
      <c r="F490" s="48">
        <v>10.63292</v>
      </c>
    </row>
    <row r="491" spans="1:6" x14ac:dyDescent="0.2">
      <c r="A491" s="48">
        <v>118</v>
      </c>
      <c r="B491" s="48">
        <v>459500</v>
      </c>
      <c r="C491" s="48">
        <v>286500</v>
      </c>
      <c r="D491" s="48">
        <v>6</v>
      </c>
      <c r="E491" s="48">
        <v>32</v>
      </c>
      <c r="F491" s="48">
        <v>10.393420000000001</v>
      </c>
    </row>
    <row r="492" spans="1:6" x14ac:dyDescent="0.2">
      <c r="A492" s="48">
        <v>118</v>
      </c>
      <c r="B492" s="48">
        <v>460500</v>
      </c>
      <c r="C492" s="48">
        <v>286500</v>
      </c>
      <c r="D492" s="48">
        <v>6</v>
      </c>
      <c r="E492" s="48">
        <v>32</v>
      </c>
      <c r="F492" s="48">
        <v>10.16728</v>
      </c>
    </row>
    <row r="493" spans="1:6" x14ac:dyDescent="0.2">
      <c r="A493" s="48">
        <v>118</v>
      </c>
      <c r="B493" s="48">
        <v>461500</v>
      </c>
      <c r="C493" s="48">
        <v>286500</v>
      </c>
      <c r="D493" s="48">
        <v>6</v>
      </c>
      <c r="E493" s="48">
        <v>32</v>
      </c>
      <c r="F493" s="48">
        <v>10.0296</v>
      </c>
    </row>
    <row r="494" spans="1:6" x14ac:dyDescent="0.2">
      <c r="A494" s="48">
        <v>118</v>
      </c>
      <c r="B494" s="48">
        <v>462500</v>
      </c>
      <c r="C494" s="48">
        <v>286500</v>
      </c>
      <c r="D494" s="48">
        <v>6</v>
      </c>
      <c r="E494" s="48">
        <v>32</v>
      </c>
      <c r="F494" s="48">
        <v>10.03847</v>
      </c>
    </row>
    <row r="495" spans="1:6" x14ac:dyDescent="0.2">
      <c r="A495" s="48">
        <v>118</v>
      </c>
      <c r="B495" s="48">
        <v>463500</v>
      </c>
      <c r="C495" s="48">
        <v>286500</v>
      </c>
      <c r="D495" s="48">
        <v>6</v>
      </c>
      <c r="E495" s="48">
        <v>32</v>
      </c>
      <c r="F495" s="48">
        <v>10.09374</v>
      </c>
    </row>
    <row r="496" spans="1:6" x14ac:dyDescent="0.2">
      <c r="A496" s="48">
        <v>118</v>
      </c>
      <c r="B496" s="48">
        <v>464500</v>
      </c>
      <c r="C496" s="48">
        <v>286500</v>
      </c>
      <c r="D496" s="48">
        <v>6</v>
      </c>
      <c r="E496" s="48">
        <v>32</v>
      </c>
      <c r="F496" s="48">
        <v>9.8006250000000001</v>
      </c>
    </row>
    <row r="497" spans="1:6" x14ac:dyDescent="0.2">
      <c r="A497" s="48">
        <v>118</v>
      </c>
      <c r="B497" s="48">
        <v>465500</v>
      </c>
      <c r="C497" s="48">
        <v>286500</v>
      </c>
      <c r="D497" s="48">
        <v>6</v>
      </c>
      <c r="E497" s="48">
        <v>32</v>
      </c>
      <c r="F497" s="48">
        <v>9.8622449999999997</v>
      </c>
    </row>
    <row r="498" spans="1:6" x14ac:dyDescent="0.2">
      <c r="A498" s="48">
        <v>118</v>
      </c>
      <c r="B498" s="48">
        <v>466500</v>
      </c>
      <c r="C498" s="48">
        <v>286500</v>
      </c>
      <c r="D498" s="48">
        <v>6</v>
      </c>
      <c r="E498" s="48">
        <v>32</v>
      </c>
      <c r="F498" s="48">
        <v>9.876576</v>
      </c>
    </row>
    <row r="499" spans="1:6" x14ac:dyDescent="0.2">
      <c r="A499" s="48">
        <v>118</v>
      </c>
      <c r="B499" s="48">
        <v>467500</v>
      </c>
      <c r="C499" s="48">
        <v>286500</v>
      </c>
      <c r="D499" s="48">
        <v>6</v>
      </c>
      <c r="E499" s="48">
        <v>32</v>
      </c>
      <c r="F499" s="48">
        <v>10.12922</v>
      </c>
    </row>
    <row r="500" spans="1:6" x14ac:dyDescent="0.2">
      <c r="A500" s="48">
        <v>118</v>
      </c>
      <c r="B500" s="48">
        <v>468500</v>
      </c>
      <c r="C500" s="48">
        <v>286500</v>
      </c>
      <c r="D500" s="48">
        <v>6</v>
      </c>
      <c r="E500" s="48">
        <v>32</v>
      </c>
      <c r="F500" s="48">
        <v>10.24428</v>
      </c>
    </row>
    <row r="501" spans="1:6" x14ac:dyDescent="0.2">
      <c r="A501" s="48">
        <v>118</v>
      </c>
      <c r="B501" s="48">
        <v>469500</v>
      </c>
      <c r="C501" s="48">
        <v>286500</v>
      </c>
      <c r="D501" s="48">
        <v>6</v>
      </c>
      <c r="E501" s="48">
        <v>32</v>
      </c>
      <c r="F501" s="48">
        <v>10.33329</v>
      </c>
    </row>
    <row r="502" spans="1:6" x14ac:dyDescent="0.2">
      <c r="A502" s="48">
        <v>118</v>
      </c>
      <c r="B502" s="48">
        <v>472500</v>
      </c>
      <c r="C502" s="48">
        <v>286500</v>
      </c>
      <c r="D502" s="48">
        <v>6</v>
      </c>
      <c r="E502" s="48">
        <v>32</v>
      </c>
      <c r="F502" s="48">
        <v>12.49919</v>
      </c>
    </row>
    <row r="503" spans="1:6" x14ac:dyDescent="0.2">
      <c r="A503" s="48">
        <v>118</v>
      </c>
      <c r="B503" s="48">
        <v>473500</v>
      </c>
      <c r="C503" s="48">
        <v>286500</v>
      </c>
      <c r="D503" s="48">
        <v>6</v>
      </c>
      <c r="E503" s="48">
        <v>32</v>
      </c>
      <c r="F503" s="48">
        <v>14.05071</v>
      </c>
    </row>
    <row r="504" spans="1:6" x14ac:dyDescent="0.2">
      <c r="A504" s="48">
        <v>118</v>
      </c>
      <c r="B504" s="48">
        <v>474500</v>
      </c>
      <c r="C504" s="48">
        <v>286500</v>
      </c>
      <c r="D504" s="48">
        <v>6</v>
      </c>
      <c r="E504" s="48">
        <v>32</v>
      </c>
      <c r="F504" s="48">
        <v>11.67661</v>
      </c>
    </row>
    <row r="505" spans="1:6" x14ac:dyDescent="0.2">
      <c r="A505" s="48">
        <v>118</v>
      </c>
      <c r="B505" s="48">
        <v>475500</v>
      </c>
      <c r="C505" s="48">
        <v>286500</v>
      </c>
      <c r="D505" s="48">
        <v>6</v>
      </c>
      <c r="E505" s="48">
        <v>32</v>
      </c>
      <c r="F505" s="48">
        <v>11.17624</v>
      </c>
    </row>
    <row r="506" spans="1:6" x14ac:dyDescent="0.2">
      <c r="A506" s="48">
        <v>118</v>
      </c>
      <c r="B506" s="48">
        <v>450500</v>
      </c>
      <c r="C506" s="48">
        <v>285500</v>
      </c>
      <c r="D506" s="48">
        <v>6</v>
      </c>
      <c r="E506" s="48">
        <v>32</v>
      </c>
      <c r="F506" s="48">
        <v>11.78135</v>
      </c>
    </row>
    <row r="507" spans="1:6" x14ac:dyDescent="0.2">
      <c r="A507" s="48">
        <v>118</v>
      </c>
      <c r="B507" s="48">
        <v>451500</v>
      </c>
      <c r="C507" s="48">
        <v>285500</v>
      </c>
      <c r="D507" s="48">
        <v>6</v>
      </c>
      <c r="E507" s="48">
        <v>32</v>
      </c>
      <c r="F507" s="48">
        <v>12.446580000000001</v>
      </c>
    </row>
    <row r="508" spans="1:6" x14ac:dyDescent="0.2">
      <c r="A508" s="48">
        <v>118</v>
      </c>
      <c r="B508" s="48">
        <v>452500</v>
      </c>
      <c r="C508" s="48">
        <v>285500</v>
      </c>
      <c r="D508" s="48">
        <v>6</v>
      </c>
      <c r="E508" s="48">
        <v>32</v>
      </c>
      <c r="F508" s="48">
        <v>11.83099</v>
      </c>
    </row>
    <row r="509" spans="1:6" x14ac:dyDescent="0.2">
      <c r="A509" s="48">
        <v>118</v>
      </c>
      <c r="B509" s="48">
        <v>453500</v>
      </c>
      <c r="C509" s="48">
        <v>285500</v>
      </c>
      <c r="D509" s="48">
        <v>6</v>
      </c>
      <c r="E509" s="48">
        <v>32</v>
      </c>
      <c r="F509" s="48">
        <v>12.62602</v>
      </c>
    </row>
    <row r="510" spans="1:6" x14ac:dyDescent="0.2">
      <c r="A510" s="48">
        <v>118</v>
      </c>
      <c r="B510" s="48">
        <v>454500</v>
      </c>
      <c r="C510" s="48">
        <v>285500</v>
      </c>
      <c r="D510" s="48">
        <v>6</v>
      </c>
      <c r="E510" s="48">
        <v>32</v>
      </c>
      <c r="F510" s="48">
        <v>19.082239999999999</v>
      </c>
    </row>
    <row r="511" spans="1:6" x14ac:dyDescent="0.2">
      <c r="A511" s="48">
        <v>118</v>
      </c>
      <c r="B511" s="48">
        <v>455500</v>
      </c>
      <c r="C511" s="48">
        <v>285500</v>
      </c>
      <c r="D511" s="48">
        <v>6</v>
      </c>
      <c r="E511" s="48">
        <v>32</v>
      </c>
      <c r="F511" s="48">
        <v>13.18744</v>
      </c>
    </row>
    <row r="512" spans="1:6" x14ac:dyDescent="0.2">
      <c r="A512" s="48">
        <v>118</v>
      </c>
      <c r="B512" s="48">
        <v>456500</v>
      </c>
      <c r="C512" s="48">
        <v>285500</v>
      </c>
      <c r="D512" s="48">
        <v>6</v>
      </c>
      <c r="E512" s="48">
        <v>32</v>
      </c>
      <c r="F512" s="48">
        <v>11.62866</v>
      </c>
    </row>
    <row r="513" spans="1:6" x14ac:dyDescent="0.2">
      <c r="A513" s="48">
        <v>118</v>
      </c>
      <c r="B513" s="48">
        <v>457500</v>
      </c>
      <c r="C513" s="48">
        <v>285500</v>
      </c>
      <c r="D513" s="48">
        <v>6</v>
      </c>
      <c r="E513" s="48">
        <v>32</v>
      </c>
      <c r="F513" s="48">
        <v>10.97832</v>
      </c>
    </row>
    <row r="514" spans="1:6" x14ac:dyDescent="0.2">
      <c r="A514" s="48">
        <v>118</v>
      </c>
      <c r="B514" s="48">
        <v>458500</v>
      </c>
      <c r="C514" s="48">
        <v>285500</v>
      </c>
      <c r="D514" s="48">
        <v>6</v>
      </c>
      <c r="E514" s="48">
        <v>32</v>
      </c>
      <c r="F514" s="48">
        <v>10.560420000000001</v>
      </c>
    </row>
    <row r="515" spans="1:6" x14ac:dyDescent="0.2">
      <c r="A515" s="48">
        <v>118</v>
      </c>
      <c r="B515" s="48">
        <v>459500</v>
      </c>
      <c r="C515" s="48">
        <v>285500</v>
      </c>
      <c r="D515" s="48">
        <v>6</v>
      </c>
      <c r="E515" s="48">
        <v>32</v>
      </c>
      <c r="F515" s="48">
        <v>10.297230000000001</v>
      </c>
    </row>
    <row r="516" spans="1:6" x14ac:dyDescent="0.2">
      <c r="A516" s="48">
        <v>118</v>
      </c>
      <c r="B516" s="48">
        <v>460500</v>
      </c>
      <c r="C516" s="48">
        <v>285500</v>
      </c>
      <c r="D516" s="48">
        <v>6</v>
      </c>
      <c r="E516" s="48">
        <v>32</v>
      </c>
      <c r="F516" s="48">
        <v>10.133649999999999</v>
      </c>
    </row>
    <row r="517" spans="1:6" x14ac:dyDescent="0.2">
      <c r="A517" s="48">
        <v>118</v>
      </c>
      <c r="B517" s="48">
        <v>461500</v>
      </c>
      <c r="C517" s="48">
        <v>285500</v>
      </c>
      <c r="D517" s="48">
        <v>6</v>
      </c>
      <c r="E517" s="48">
        <v>32</v>
      </c>
      <c r="F517" s="48">
        <v>10.00643</v>
      </c>
    </row>
    <row r="518" spans="1:6" x14ac:dyDescent="0.2">
      <c r="A518" s="48">
        <v>118</v>
      </c>
      <c r="B518" s="48">
        <v>462500</v>
      </c>
      <c r="C518" s="48">
        <v>285500</v>
      </c>
      <c r="D518" s="48">
        <v>6</v>
      </c>
      <c r="E518" s="48">
        <v>32</v>
      </c>
      <c r="F518" s="48">
        <v>10.11689</v>
      </c>
    </row>
    <row r="519" spans="1:6" x14ac:dyDescent="0.2">
      <c r="A519" s="48">
        <v>118</v>
      </c>
      <c r="B519" s="48">
        <v>463500</v>
      </c>
      <c r="C519" s="48">
        <v>285500</v>
      </c>
      <c r="D519" s="48">
        <v>6</v>
      </c>
      <c r="E519" s="48">
        <v>32</v>
      </c>
      <c r="F519" s="48">
        <v>10.0619</v>
      </c>
    </row>
    <row r="520" spans="1:6" x14ac:dyDescent="0.2">
      <c r="A520" s="48">
        <v>118</v>
      </c>
      <c r="B520" s="48">
        <v>464500</v>
      </c>
      <c r="C520" s="48">
        <v>285500</v>
      </c>
      <c r="D520" s="48">
        <v>6</v>
      </c>
      <c r="E520" s="48">
        <v>32</v>
      </c>
      <c r="F520" s="48">
        <v>9.869021</v>
      </c>
    </row>
    <row r="521" spans="1:6" x14ac:dyDescent="0.2">
      <c r="A521" s="48">
        <v>118</v>
      </c>
      <c r="B521" s="48">
        <v>465500</v>
      </c>
      <c r="C521" s="48">
        <v>285500</v>
      </c>
      <c r="D521" s="48">
        <v>6</v>
      </c>
      <c r="E521" s="48">
        <v>32</v>
      </c>
      <c r="F521" s="48">
        <v>10.00981</v>
      </c>
    </row>
    <row r="522" spans="1:6" x14ac:dyDescent="0.2">
      <c r="A522" s="48">
        <v>118</v>
      </c>
      <c r="B522" s="48">
        <v>466500</v>
      </c>
      <c r="C522" s="48">
        <v>285500</v>
      </c>
      <c r="D522" s="48">
        <v>6</v>
      </c>
      <c r="E522" s="48">
        <v>32</v>
      </c>
      <c r="F522" s="48">
        <v>10.29439</v>
      </c>
    </row>
    <row r="523" spans="1:6" x14ac:dyDescent="0.2">
      <c r="A523" s="48">
        <v>118</v>
      </c>
      <c r="B523" s="48">
        <v>474500</v>
      </c>
      <c r="C523" s="48">
        <v>285500</v>
      </c>
      <c r="D523" s="48">
        <v>6</v>
      </c>
      <c r="E523" s="48">
        <v>32</v>
      </c>
      <c r="F523" s="48">
        <v>11.507569999999999</v>
      </c>
    </row>
    <row r="524" spans="1:6" x14ac:dyDescent="0.2">
      <c r="A524" s="48">
        <v>118</v>
      </c>
      <c r="B524" s="48">
        <v>450500</v>
      </c>
      <c r="C524" s="48">
        <v>284500</v>
      </c>
      <c r="D524" s="48">
        <v>6</v>
      </c>
      <c r="E524" s="48">
        <v>32</v>
      </c>
      <c r="F524" s="48">
        <v>12.548069999999999</v>
      </c>
    </row>
    <row r="525" spans="1:6" x14ac:dyDescent="0.2">
      <c r="A525" s="48">
        <v>118</v>
      </c>
      <c r="B525" s="48">
        <v>451500</v>
      </c>
      <c r="C525" s="48">
        <v>284500</v>
      </c>
      <c r="D525" s="48">
        <v>6</v>
      </c>
      <c r="E525" s="48">
        <v>32</v>
      </c>
      <c r="F525" s="48">
        <v>13.30818</v>
      </c>
    </row>
    <row r="526" spans="1:6" x14ac:dyDescent="0.2">
      <c r="A526" s="48">
        <v>118</v>
      </c>
      <c r="B526" s="48">
        <v>452500</v>
      </c>
      <c r="C526" s="48">
        <v>284500</v>
      </c>
      <c r="D526" s="48">
        <v>6</v>
      </c>
      <c r="E526" s="48">
        <v>32</v>
      </c>
      <c r="F526" s="48">
        <v>12.490550000000001</v>
      </c>
    </row>
    <row r="527" spans="1:6" x14ac:dyDescent="0.2">
      <c r="A527" s="48">
        <v>118</v>
      </c>
      <c r="B527" s="48">
        <v>453500</v>
      </c>
      <c r="C527" s="48">
        <v>284500</v>
      </c>
      <c r="D527" s="48">
        <v>6</v>
      </c>
      <c r="E527" s="48">
        <v>32</v>
      </c>
      <c r="F527" s="48">
        <v>13.18355</v>
      </c>
    </row>
    <row r="528" spans="1:6" x14ac:dyDescent="0.2">
      <c r="A528" s="48">
        <v>118</v>
      </c>
      <c r="B528" s="48">
        <v>454500</v>
      </c>
      <c r="C528" s="48">
        <v>284500</v>
      </c>
      <c r="D528" s="48">
        <v>6</v>
      </c>
      <c r="E528" s="48">
        <v>32</v>
      </c>
      <c r="F528" s="48">
        <v>17.55443</v>
      </c>
    </row>
    <row r="529" spans="1:6" x14ac:dyDescent="0.2">
      <c r="A529" s="48">
        <v>118</v>
      </c>
      <c r="B529" s="48">
        <v>455500</v>
      </c>
      <c r="C529" s="48">
        <v>284500</v>
      </c>
      <c r="D529" s="48">
        <v>6</v>
      </c>
      <c r="E529" s="48">
        <v>32</v>
      </c>
      <c r="F529" s="48">
        <v>15.030110000000001</v>
      </c>
    </row>
    <row r="530" spans="1:6" x14ac:dyDescent="0.2">
      <c r="A530" s="48">
        <v>118</v>
      </c>
      <c r="B530" s="48">
        <v>456500</v>
      </c>
      <c r="C530" s="48">
        <v>284500</v>
      </c>
      <c r="D530" s="48">
        <v>6</v>
      </c>
      <c r="E530" s="48">
        <v>32</v>
      </c>
      <c r="F530" s="48">
        <v>11.997450000000001</v>
      </c>
    </row>
    <row r="531" spans="1:6" x14ac:dyDescent="0.2">
      <c r="A531" s="48">
        <v>118</v>
      </c>
      <c r="B531" s="48">
        <v>457500</v>
      </c>
      <c r="C531" s="48">
        <v>284500</v>
      </c>
      <c r="D531" s="48">
        <v>6</v>
      </c>
      <c r="E531" s="48">
        <v>32</v>
      </c>
      <c r="F531" s="48">
        <v>11.10416</v>
      </c>
    </row>
    <row r="532" spans="1:6" x14ac:dyDescent="0.2">
      <c r="A532" s="48">
        <v>118</v>
      </c>
      <c r="B532" s="48">
        <v>458500</v>
      </c>
      <c r="C532" s="48">
        <v>284500</v>
      </c>
      <c r="D532" s="48">
        <v>6</v>
      </c>
      <c r="E532" s="48">
        <v>32</v>
      </c>
      <c r="F532" s="48">
        <v>10.646459999999999</v>
      </c>
    </row>
    <row r="533" spans="1:6" x14ac:dyDescent="0.2">
      <c r="A533" s="48">
        <v>118</v>
      </c>
      <c r="B533" s="48">
        <v>459500</v>
      </c>
      <c r="C533" s="48">
        <v>284500</v>
      </c>
      <c r="D533" s="48">
        <v>6</v>
      </c>
      <c r="E533" s="48">
        <v>32</v>
      </c>
      <c r="F533" s="48">
        <v>10.36971</v>
      </c>
    </row>
    <row r="534" spans="1:6" x14ac:dyDescent="0.2">
      <c r="A534" s="48">
        <v>118</v>
      </c>
      <c r="B534" s="48">
        <v>460500</v>
      </c>
      <c r="C534" s="48">
        <v>284500</v>
      </c>
      <c r="D534" s="48">
        <v>6</v>
      </c>
      <c r="E534" s="48">
        <v>32</v>
      </c>
      <c r="F534" s="48">
        <v>10.25933</v>
      </c>
    </row>
    <row r="535" spans="1:6" x14ac:dyDescent="0.2">
      <c r="A535" s="48">
        <v>118</v>
      </c>
      <c r="B535" s="48">
        <v>461500</v>
      </c>
      <c r="C535" s="48">
        <v>284500</v>
      </c>
      <c r="D535" s="48">
        <v>6</v>
      </c>
      <c r="E535" s="48">
        <v>32</v>
      </c>
      <c r="F535" s="48">
        <v>10.157389999999999</v>
      </c>
    </row>
    <row r="536" spans="1:6" x14ac:dyDescent="0.2">
      <c r="A536" s="48">
        <v>118</v>
      </c>
      <c r="B536" s="48">
        <v>462500</v>
      </c>
      <c r="C536" s="48">
        <v>284500</v>
      </c>
      <c r="D536" s="48">
        <v>6</v>
      </c>
      <c r="E536" s="48">
        <v>32</v>
      </c>
      <c r="F536" s="48">
        <v>10.104939999999999</v>
      </c>
    </row>
    <row r="537" spans="1:6" x14ac:dyDescent="0.2">
      <c r="A537" s="48">
        <v>118</v>
      </c>
      <c r="B537" s="48">
        <v>463500</v>
      </c>
      <c r="C537" s="48">
        <v>284500</v>
      </c>
      <c r="D537" s="48">
        <v>6</v>
      </c>
      <c r="E537" s="48">
        <v>32</v>
      </c>
      <c r="F537" s="48">
        <v>10.11448</v>
      </c>
    </row>
    <row r="538" spans="1:6" x14ac:dyDescent="0.2">
      <c r="A538" s="48">
        <v>118</v>
      </c>
      <c r="B538" s="48">
        <v>464500</v>
      </c>
      <c r="C538" s="48">
        <v>284500</v>
      </c>
      <c r="D538" s="48">
        <v>6</v>
      </c>
      <c r="E538" s="48">
        <v>32</v>
      </c>
      <c r="F538" s="48">
        <v>10.59328</v>
      </c>
    </row>
    <row r="539" spans="1:6" x14ac:dyDescent="0.2">
      <c r="A539" s="48">
        <v>118</v>
      </c>
      <c r="B539" s="48">
        <v>465500</v>
      </c>
      <c r="C539" s="48">
        <v>284500</v>
      </c>
      <c r="D539" s="48">
        <v>6</v>
      </c>
      <c r="E539" s="48">
        <v>32</v>
      </c>
      <c r="F539" s="48">
        <v>10.16817</v>
      </c>
    </row>
    <row r="540" spans="1:6" x14ac:dyDescent="0.2">
      <c r="A540" s="48">
        <v>118</v>
      </c>
      <c r="B540" s="48">
        <v>451500</v>
      </c>
      <c r="C540" s="48">
        <v>283500</v>
      </c>
      <c r="D540" s="48">
        <v>6</v>
      </c>
      <c r="E540" s="48">
        <v>32</v>
      </c>
      <c r="F540" s="48">
        <v>12.086399999999999</v>
      </c>
    </row>
    <row r="541" spans="1:6" x14ac:dyDescent="0.2">
      <c r="A541" s="48">
        <v>118</v>
      </c>
      <c r="B541" s="48">
        <v>452500</v>
      </c>
      <c r="C541" s="48">
        <v>283500</v>
      </c>
      <c r="D541" s="48">
        <v>6</v>
      </c>
      <c r="E541" s="48">
        <v>32</v>
      </c>
      <c r="F541" s="48">
        <v>11.641439999999999</v>
      </c>
    </row>
    <row r="542" spans="1:6" x14ac:dyDescent="0.2">
      <c r="A542" s="48">
        <v>118</v>
      </c>
      <c r="B542" s="48">
        <v>453500</v>
      </c>
      <c r="C542" s="48">
        <v>283500</v>
      </c>
      <c r="D542" s="48">
        <v>6</v>
      </c>
      <c r="E542" s="48">
        <v>32</v>
      </c>
      <c r="F542" s="48">
        <v>12.63856</v>
      </c>
    </row>
    <row r="543" spans="1:6" x14ac:dyDescent="0.2">
      <c r="A543" s="48">
        <v>118</v>
      </c>
      <c r="B543" s="48">
        <v>454500</v>
      </c>
      <c r="C543" s="48">
        <v>283500</v>
      </c>
      <c r="D543" s="48">
        <v>6</v>
      </c>
      <c r="E543" s="48">
        <v>32</v>
      </c>
      <c r="F543" s="48">
        <v>16.547699999999999</v>
      </c>
    </row>
    <row r="544" spans="1:6" x14ac:dyDescent="0.2">
      <c r="A544" s="48">
        <v>118</v>
      </c>
      <c r="B544" s="48">
        <v>455500</v>
      </c>
      <c r="C544" s="48">
        <v>283500</v>
      </c>
      <c r="D544" s="48">
        <v>6</v>
      </c>
      <c r="E544" s="48">
        <v>32</v>
      </c>
      <c r="F544" s="48">
        <v>15.43243</v>
      </c>
    </row>
    <row r="545" spans="1:6" x14ac:dyDescent="0.2">
      <c r="A545" s="48">
        <v>118</v>
      </c>
      <c r="B545" s="48">
        <v>456500</v>
      </c>
      <c r="C545" s="48">
        <v>283500</v>
      </c>
      <c r="D545" s="48">
        <v>6</v>
      </c>
      <c r="E545" s="48">
        <v>32</v>
      </c>
      <c r="F545" s="48">
        <v>12.38095</v>
      </c>
    </row>
    <row r="546" spans="1:6" x14ac:dyDescent="0.2">
      <c r="A546" s="48">
        <v>118</v>
      </c>
      <c r="B546" s="48">
        <v>457500</v>
      </c>
      <c r="C546" s="48">
        <v>283500</v>
      </c>
      <c r="D546" s="48">
        <v>6</v>
      </c>
      <c r="E546" s="48">
        <v>32</v>
      </c>
      <c r="F546" s="48">
        <v>11.5488</v>
      </c>
    </row>
    <row r="547" spans="1:6" x14ac:dyDescent="0.2">
      <c r="A547" s="48">
        <v>118</v>
      </c>
      <c r="B547" s="48">
        <v>458500</v>
      </c>
      <c r="C547" s="48">
        <v>283500</v>
      </c>
      <c r="D547" s="48">
        <v>6</v>
      </c>
      <c r="E547" s="48">
        <v>32</v>
      </c>
      <c r="F547" s="48">
        <v>11.111280000000001</v>
      </c>
    </row>
    <row r="548" spans="1:6" x14ac:dyDescent="0.2">
      <c r="A548" s="48">
        <v>118</v>
      </c>
      <c r="B548" s="48">
        <v>459500</v>
      </c>
      <c r="C548" s="48">
        <v>283500</v>
      </c>
      <c r="D548" s="48">
        <v>6</v>
      </c>
      <c r="E548" s="48">
        <v>32</v>
      </c>
      <c r="F548" s="48">
        <v>10.787369999999999</v>
      </c>
    </row>
    <row r="549" spans="1:6" x14ac:dyDescent="0.2">
      <c r="A549" s="48">
        <v>118</v>
      </c>
      <c r="B549" s="48">
        <v>460500</v>
      </c>
      <c r="C549" s="48">
        <v>283500</v>
      </c>
      <c r="D549" s="48">
        <v>6</v>
      </c>
      <c r="E549" s="48">
        <v>32</v>
      </c>
      <c r="F549" s="48">
        <v>10.64185</v>
      </c>
    </row>
    <row r="550" spans="1:6" x14ac:dyDescent="0.2">
      <c r="A550" s="48">
        <v>118</v>
      </c>
      <c r="B550" s="48">
        <v>461500</v>
      </c>
      <c r="C550" s="48">
        <v>283500</v>
      </c>
      <c r="D550" s="48">
        <v>6</v>
      </c>
      <c r="E550" s="48">
        <v>32</v>
      </c>
      <c r="F550" s="48">
        <v>10.64498</v>
      </c>
    </row>
    <row r="551" spans="1:6" x14ac:dyDescent="0.2">
      <c r="A551" s="48">
        <v>118</v>
      </c>
      <c r="B551" s="48">
        <v>462500</v>
      </c>
      <c r="C551" s="48">
        <v>283500</v>
      </c>
      <c r="D551" s="48">
        <v>6</v>
      </c>
      <c r="E551" s="48">
        <v>32</v>
      </c>
      <c r="F551" s="48">
        <v>10.34196</v>
      </c>
    </row>
    <row r="552" spans="1:6" x14ac:dyDescent="0.2">
      <c r="A552" s="48">
        <v>118</v>
      </c>
      <c r="B552" s="48">
        <v>463500</v>
      </c>
      <c r="C552" s="48">
        <v>283500</v>
      </c>
      <c r="D552" s="48">
        <v>6</v>
      </c>
      <c r="E552" s="48">
        <v>32</v>
      </c>
      <c r="F552" s="48">
        <v>10.200419999999999</v>
      </c>
    </row>
    <row r="553" spans="1:6" x14ac:dyDescent="0.2">
      <c r="A553" s="48">
        <v>118</v>
      </c>
      <c r="B553" s="48">
        <v>464500</v>
      </c>
      <c r="C553" s="48">
        <v>283500</v>
      </c>
      <c r="D553" s="48">
        <v>6</v>
      </c>
      <c r="E553" s="48">
        <v>32</v>
      </c>
      <c r="F553" s="48">
        <v>9.9370130000000003</v>
      </c>
    </row>
    <row r="554" spans="1:6" x14ac:dyDescent="0.2">
      <c r="A554" s="48">
        <v>118</v>
      </c>
      <c r="B554" s="48">
        <v>452500</v>
      </c>
      <c r="C554" s="48">
        <v>282500</v>
      </c>
      <c r="D554" s="48">
        <v>6</v>
      </c>
      <c r="E554" s="48">
        <v>32</v>
      </c>
      <c r="F554" s="48">
        <v>11.860290000000001</v>
      </c>
    </row>
    <row r="555" spans="1:6" x14ac:dyDescent="0.2">
      <c r="A555" s="48">
        <v>118</v>
      </c>
      <c r="B555" s="48">
        <v>453500</v>
      </c>
      <c r="C555" s="48">
        <v>282500</v>
      </c>
      <c r="D555" s="48">
        <v>6</v>
      </c>
      <c r="E555" s="48">
        <v>32</v>
      </c>
      <c r="F555" s="48">
        <v>12.52318</v>
      </c>
    </row>
    <row r="556" spans="1:6" x14ac:dyDescent="0.2">
      <c r="A556" s="48">
        <v>118</v>
      </c>
      <c r="B556" s="48">
        <v>454500</v>
      </c>
      <c r="C556" s="48">
        <v>282500</v>
      </c>
      <c r="D556" s="48">
        <v>6</v>
      </c>
      <c r="E556" s="48">
        <v>32</v>
      </c>
      <c r="F556" s="48">
        <v>17.494129999999998</v>
      </c>
    </row>
    <row r="557" spans="1:6" x14ac:dyDescent="0.2">
      <c r="A557" s="48">
        <v>118</v>
      </c>
      <c r="B557" s="48">
        <v>455500</v>
      </c>
      <c r="C557" s="48">
        <v>282500</v>
      </c>
      <c r="D557" s="48">
        <v>6</v>
      </c>
      <c r="E557" s="48">
        <v>32</v>
      </c>
      <c r="F557" s="48">
        <v>13.332710000000001</v>
      </c>
    </row>
    <row r="558" spans="1:6" x14ac:dyDescent="0.2">
      <c r="A558" s="48">
        <v>118</v>
      </c>
      <c r="B558" s="48">
        <v>456500</v>
      </c>
      <c r="C558" s="48">
        <v>282500</v>
      </c>
      <c r="D558" s="48">
        <v>6</v>
      </c>
      <c r="E558" s="48">
        <v>32</v>
      </c>
      <c r="F558" s="48">
        <v>11.942170000000001</v>
      </c>
    </row>
    <row r="559" spans="1:6" x14ac:dyDescent="0.2">
      <c r="A559" s="48">
        <v>118</v>
      </c>
      <c r="B559" s="48">
        <v>457500</v>
      </c>
      <c r="C559" s="48">
        <v>282500</v>
      </c>
      <c r="D559" s="48">
        <v>6</v>
      </c>
      <c r="E559" s="48">
        <v>32</v>
      </c>
      <c r="F559" s="48">
        <v>11.14554</v>
      </c>
    </row>
    <row r="560" spans="1:6" x14ac:dyDescent="0.2">
      <c r="A560" s="48">
        <v>118</v>
      </c>
      <c r="B560" s="48">
        <v>458500</v>
      </c>
      <c r="C560" s="48">
        <v>282500</v>
      </c>
      <c r="D560" s="48">
        <v>6</v>
      </c>
      <c r="E560" s="48">
        <v>32</v>
      </c>
      <c r="F560" s="48">
        <v>10.6555</v>
      </c>
    </row>
    <row r="561" spans="1:6" x14ac:dyDescent="0.2">
      <c r="A561" s="48">
        <v>118</v>
      </c>
      <c r="B561" s="48">
        <v>459500</v>
      </c>
      <c r="C561" s="48">
        <v>282500</v>
      </c>
      <c r="D561" s="48">
        <v>6</v>
      </c>
      <c r="E561" s="48">
        <v>32</v>
      </c>
      <c r="F561" s="48">
        <v>10.39456</v>
      </c>
    </row>
    <row r="562" spans="1:6" x14ac:dyDescent="0.2">
      <c r="A562" s="48">
        <v>118</v>
      </c>
      <c r="B562" s="48">
        <v>460500</v>
      </c>
      <c r="C562" s="48">
        <v>282500</v>
      </c>
      <c r="D562" s="48">
        <v>6</v>
      </c>
      <c r="E562" s="48">
        <v>32</v>
      </c>
      <c r="F562" s="48">
        <v>10.220789999999999</v>
      </c>
    </row>
    <row r="563" spans="1:6" x14ac:dyDescent="0.2">
      <c r="A563" s="48">
        <v>118</v>
      </c>
      <c r="B563" s="48">
        <v>461500</v>
      </c>
      <c r="C563" s="48">
        <v>282500</v>
      </c>
      <c r="D563" s="48">
        <v>6</v>
      </c>
      <c r="E563" s="48">
        <v>32</v>
      </c>
      <c r="F563" s="48">
        <v>10.049620000000001</v>
      </c>
    </row>
    <row r="564" spans="1:6" x14ac:dyDescent="0.2">
      <c r="A564" s="48">
        <v>118</v>
      </c>
      <c r="B564" s="48">
        <v>462500</v>
      </c>
      <c r="C564" s="48">
        <v>282500</v>
      </c>
      <c r="D564" s="48">
        <v>6</v>
      </c>
      <c r="E564" s="48">
        <v>32</v>
      </c>
      <c r="F564" s="48">
        <v>9.8654229999999998</v>
      </c>
    </row>
    <row r="565" spans="1:6" x14ac:dyDescent="0.2">
      <c r="A565" s="48">
        <v>118</v>
      </c>
      <c r="B565" s="48">
        <v>463500</v>
      </c>
      <c r="C565" s="48">
        <v>282500</v>
      </c>
      <c r="D565" s="48">
        <v>6</v>
      </c>
      <c r="E565" s="48">
        <v>32</v>
      </c>
      <c r="F565" s="48">
        <v>9.7845300000000002</v>
      </c>
    </row>
    <row r="566" spans="1:6" x14ac:dyDescent="0.2">
      <c r="A566" s="48">
        <v>118</v>
      </c>
      <c r="B566" s="48">
        <v>464500</v>
      </c>
      <c r="C566" s="48">
        <v>282500</v>
      </c>
      <c r="D566" s="48">
        <v>6</v>
      </c>
      <c r="E566" s="48">
        <v>32</v>
      </c>
      <c r="F566" s="48">
        <v>9.9578070000000007</v>
      </c>
    </row>
    <row r="567" spans="1:6" x14ac:dyDescent="0.2">
      <c r="A567" s="48">
        <v>118</v>
      </c>
      <c r="B567" s="48">
        <v>465500</v>
      </c>
      <c r="C567" s="48">
        <v>282500</v>
      </c>
      <c r="D567" s="48">
        <v>6</v>
      </c>
      <c r="E567" s="48">
        <v>32</v>
      </c>
      <c r="F567" s="48">
        <v>9.7976240000000008</v>
      </c>
    </row>
    <row r="568" spans="1:6" x14ac:dyDescent="0.2">
      <c r="A568" s="48">
        <v>118</v>
      </c>
      <c r="B568" s="48">
        <v>452500</v>
      </c>
      <c r="C568" s="48">
        <v>281500</v>
      </c>
      <c r="D568" s="48">
        <v>6</v>
      </c>
      <c r="E568" s="48">
        <v>32</v>
      </c>
      <c r="F568" s="48">
        <v>13.04739</v>
      </c>
    </row>
    <row r="569" spans="1:6" x14ac:dyDescent="0.2">
      <c r="A569" s="48">
        <v>118</v>
      </c>
      <c r="B569" s="48">
        <v>453500</v>
      </c>
      <c r="C569" s="48">
        <v>281500</v>
      </c>
      <c r="D569" s="48">
        <v>6</v>
      </c>
      <c r="E569" s="48">
        <v>32</v>
      </c>
      <c r="F569" s="48">
        <v>13.18083</v>
      </c>
    </row>
    <row r="570" spans="1:6" x14ac:dyDescent="0.2">
      <c r="A570" s="48">
        <v>118</v>
      </c>
      <c r="B570" s="48">
        <v>454500</v>
      </c>
      <c r="C570" s="48">
        <v>281500</v>
      </c>
      <c r="D570" s="48">
        <v>6</v>
      </c>
      <c r="E570" s="48">
        <v>32</v>
      </c>
      <c r="F570" s="48">
        <v>16.35717</v>
      </c>
    </row>
    <row r="571" spans="1:6" x14ac:dyDescent="0.2">
      <c r="A571" s="48">
        <v>118</v>
      </c>
      <c r="B571" s="48">
        <v>455500</v>
      </c>
      <c r="C571" s="48">
        <v>281500</v>
      </c>
      <c r="D571" s="48">
        <v>6</v>
      </c>
      <c r="E571" s="48">
        <v>32</v>
      </c>
      <c r="F571" s="48">
        <v>15.772880000000001</v>
      </c>
    </row>
    <row r="572" spans="1:6" x14ac:dyDescent="0.2">
      <c r="A572" s="48">
        <v>118</v>
      </c>
      <c r="B572" s="48">
        <v>456500</v>
      </c>
      <c r="C572" s="48">
        <v>281500</v>
      </c>
      <c r="D572" s="48">
        <v>6</v>
      </c>
      <c r="E572" s="48">
        <v>32</v>
      </c>
      <c r="F572" s="48">
        <v>12.44852</v>
      </c>
    </row>
    <row r="573" spans="1:6" x14ac:dyDescent="0.2">
      <c r="A573" s="48">
        <v>118</v>
      </c>
      <c r="B573" s="48">
        <v>457500</v>
      </c>
      <c r="C573" s="48">
        <v>281500</v>
      </c>
      <c r="D573" s="48">
        <v>6</v>
      </c>
      <c r="E573" s="48">
        <v>32</v>
      </c>
      <c r="F573" s="48">
        <v>11.316050000000001</v>
      </c>
    </row>
    <row r="574" spans="1:6" x14ac:dyDescent="0.2">
      <c r="A574" s="48">
        <v>118</v>
      </c>
      <c r="B574" s="48">
        <v>458500</v>
      </c>
      <c r="C574" s="48">
        <v>281500</v>
      </c>
      <c r="D574" s="48">
        <v>6</v>
      </c>
      <c r="E574" s="48">
        <v>32</v>
      </c>
      <c r="F574" s="48">
        <v>10.75765</v>
      </c>
    </row>
    <row r="575" spans="1:6" x14ac:dyDescent="0.2">
      <c r="A575" s="48">
        <v>118</v>
      </c>
      <c r="B575" s="48">
        <v>459500</v>
      </c>
      <c r="C575" s="48">
        <v>281500</v>
      </c>
      <c r="D575" s="48">
        <v>6</v>
      </c>
      <c r="E575" s="48">
        <v>32</v>
      </c>
      <c r="F575" s="48">
        <v>10.43923</v>
      </c>
    </row>
    <row r="576" spans="1:6" x14ac:dyDescent="0.2">
      <c r="A576" s="48">
        <v>118</v>
      </c>
      <c r="B576" s="48">
        <v>460500</v>
      </c>
      <c r="C576" s="48">
        <v>281500</v>
      </c>
      <c r="D576" s="48">
        <v>6</v>
      </c>
      <c r="E576" s="48">
        <v>32</v>
      </c>
      <c r="F576" s="48">
        <v>10.27918</v>
      </c>
    </row>
    <row r="577" spans="1:6" x14ac:dyDescent="0.2">
      <c r="A577" s="48">
        <v>118</v>
      </c>
      <c r="B577" s="48">
        <v>461500</v>
      </c>
      <c r="C577" s="48">
        <v>281500</v>
      </c>
      <c r="D577" s="48">
        <v>6</v>
      </c>
      <c r="E577" s="48">
        <v>32</v>
      </c>
      <c r="F577" s="48">
        <v>10.011979999999999</v>
      </c>
    </row>
    <row r="578" spans="1:6" x14ac:dyDescent="0.2">
      <c r="A578" s="48">
        <v>118</v>
      </c>
      <c r="B578" s="48">
        <v>464500</v>
      </c>
      <c r="C578" s="48">
        <v>281500</v>
      </c>
      <c r="D578" s="48">
        <v>6</v>
      </c>
      <c r="E578" s="48">
        <v>32</v>
      </c>
      <c r="F578" s="48">
        <v>9.9503880000000002</v>
      </c>
    </row>
    <row r="579" spans="1:6" x14ac:dyDescent="0.2">
      <c r="A579" s="48">
        <v>118</v>
      </c>
      <c r="B579" s="48">
        <v>453500</v>
      </c>
      <c r="C579" s="48">
        <v>280500</v>
      </c>
      <c r="D579" s="48">
        <v>6</v>
      </c>
      <c r="E579" s="48">
        <v>32</v>
      </c>
      <c r="F579" s="48">
        <v>14.393050000000001</v>
      </c>
    </row>
    <row r="580" spans="1:6" x14ac:dyDescent="0.2">
      <c r="A580" s="48">
        <v>118</v>
      </c>
      <c r="B580" s="48">
        <v>454500</v>
      </c>
      <c r="C580" s="48">
        <v>280500</v>
      </c>
      <c r="D580" s="48">
        <v>6</v>
      </c>
      <c r="E580" s="48">
        <v>32</v>
      </c>
      <c r="F580" s="48">
        <v>14.69971</v>
      </c>
    </row>
    <row r="581" spans="1:6" x14ac:dyDescent="0.2">
      <c r="A581" s="48">
        <v>118</v>
      </c>
      <c r="B581" s="48">
        <v>455500</v>
      </c>
      <c r="C581" s="48">
        <v>280500</v>
      </c>
      <c r="D581" s="48">
        <v>6</v>
      </c>
      <c r="E581" s="48">
        <v>32</v>
      </c>
      <c r="F581" s="48">
        <v>17.537759999999999</v>
      </c>
    </row>
    <row r="582" spans="1:6" x14ac:dyDescent="0.2">
      <c r="A582" s="48">
        <v>118</v>
      </c>
      <c r="B582" s="48">
        <v>456500</v>
      </c>
      <c r="C582" s="48">
        <v>280500</v>
      </c>
      <c r="D582" s="48">
        <v>6</v>
      </c>
      <c r="E582" s="48">
        <v>32</v>
      </c>
      <c r="F582" s="48">
        <v>12.85919</v>
      </c>
    </row>
    <row r="583" spans="1:6" x14ac:dyDescent="0.2">
      <c r="A583" s="48">
        <v>118</v>
      </c>
      <c r="B583" s="48">
        <v>457500</v>
      </c>
      <c r="C583" s="48">
        <v>280500</v>
      </c>
      <c r="D583" s="48">
        <v>6</v>
      </c>
      <c r="E583" s="48">
        <v>32</v>
      </c>
      <c r="F583" s="48">
        <v>11.55794</v>
      </c>
    </row>
    <row r="584" spans="1:6" x14ac:dyDescent="0.2">
      <c r="A584" s="48">
        <v>118</v>
      </c>
      <c r="B584" s="48">
        <v>458500</v>
      </c>
      <c r="C584" s="48">
        <v>280500</v>
      </c>
      <c r="D584" s="48">
        <v>6</v>
      </c>
      <c r="E584" s="48">
        <v>32</v>
      </c>
      <c r="F584" s="48">
        <v>11.005319999999999</v>
      </c>
    </row>
    <row r="585" spans="1:6" x14ac:dyDescent="0.2">
      <c r="A585" s="48">
        <v>118</v>
      </c>
      <c r="B585" s="48">
        <v>459500</v>
      </c>
      <c r="C585" s="48">
        <v>280500</v>
      </c>
      <c r="D585" s="48">
        <v>6</v>
      </c>
      <c r="E585" s="48">
        <v>32</v>
      </c>
      <c r="F585" s="48">
        <v>10.539009999999999</v>
      </c>
    </row>
    <row r="586" spans="1:6" x14ac:dyDescent="0.2">
      <c r="A586" s="48">
        <v>118</v>
      </c>
      <c r="B586" s="48">
        <v>454500</v>
      </c>
      <c r="C586" s="48">
        <v>279500</v>
      </c>
      <c r="D586" s="48">
        <v>6</v>
      </c>
      <c r="E586" s="48">
        <v>32</v>
      </c>
      <c r="F586" s="48">
        <v>13.8636</v>
      </c>
    </row>
    <row r="587" spans="1:6" x14ac:dyDescent="0.2">
      <c r="A587" s="48">
        <v>118</v>
      </c>
      <c r="B587" s="48">
        <v>455500</v>
      </c>
      <c r="C587" s="48">
        <v>279500</v>
      </c>
      <c r="D587" s="48">
        <v>6</v>
      </c>
      <c r="E587" s="48">
        <v>32</v>
      </c>
      <c r="F587" s="48">
        <v>17.27703</v>
      </c>
    </row>
    <row r="588" spans="1:6" x14ac:dyDescent="0.2">
      <c r="A588" s="48">
        <v>118</v>
      </c>
      <c r="B588" s="48">
        <v>456500</v>
      </c>
      <c r="C588" s="48">
        <v>279500</v>
      </c>
      <c r="D588" s="48">
        <v>6</v>
      </c>
      <c r="E588" s="48">
        <v>32</v>
      </c>
      <c r="F588" s="48">
        <v>14.19007</v>
      </c>
    </row>
    <row r="589" spans="1:6" x14ac:dyDescent="0.2">
      <c r="A589" s="48">
        <v>118</v>
      </c>
      <c r="B589" s="48">
        <v>457500</v>
      </c>
      <c r="C589" s="48">
        <v>279500</v>
      </c>
      <c r="D589" s="48">
        <v>6</v>
      </c>
      <c r="E589" s="48">
        <v>32</v>
      </c>
      <c r="F589" s="48">
        <v>12.467610000000001</v>
      </c>
    </row>
    <row r="590" spans="1:6" x14ac:dyDescent="0.2">
      <c r="A590" s="48">
        <v>118</v>
      </c>
      <c r="B590" s="48">
        <v>458500</v>
      </c>
      <c r="C590" s="48">
        <v>279500</v>
      </c>
      <c r="D590" s="48">
        <v>6</v>
      </c>
      <c r="E590" s="48">
        <v>32</v>
      </c>
      <c r="F590" s="48">
        <v>11.38335</v>
      </c>
    </row>
    <row r="591" spans="1:6" x14ac:dyDescent="0.2">
      <c r="A591" s="48">
        <v>118</v>
      </c>
      <c r="B591" s="48">
        <v>454500</v>
      </c>
      <c r="C591" s="48">
        <v>278500</v>
      </c>
      <c r="D591" s="48">
        <v>6</v>
      </c>
      <c r="E591" s="48">
        <v>32</v>
      </c>
      <c r="F591" s="48">
        <v>17.387699999999999</v>
      </c>
    </row>
    <row r="592" spans="1:6" x14ac:dyDescent="0.2">
      <c r="A592" s="48">
        <v>118</v>
      </c>
      <c r="B592" s="48">
        <v>455500</v>
      </c>
      <c r="C592" s="48">
        <v>278500</v>
      </c>
      <c r="D592" s="48">
        <v>6</v>
      </c>
      <c r="E592" s="48">
        <v>32</v>
      </c>
      <c r="F592" s="48">
        <v>17.517389999999999</v>
      </c>
    </row>
    <row r="593" spans="1:6" x14ac:dyDescent="0.2">
      <c r="A593" s="48">
        <v>118</v>
      </c>
      <c r="B593" s="48">
        <v>456500</v>
      </c>
      <c r="C593" s="48">
        <v>278500</v>
      </c>
      <c r="D593" s="48">
        <v>6</v>
      </c>
      <c r="E593" s="48">
        <v>32</v>
      </c>
      <c r="F593" s="48">
        <v>19.478390000000001</v>
      </c>
    </row>
    <row r="594" spans="1:6" x14ac:dyDescent="0.2">
      <c r="A594" s="48">
        <v>118</v>
      </c>
      <c r="B594" s="48">
        <v>457500</v>
      </c>
      <c r="C594" s="48">
        <v>278500</v>
      </c>
      <c r="D594" s="48">
        <v>6</v>
      </c>
      <c r="E594" s="48">
        <v>32</v>
      </c>
      <c r="F594" s="48">
        <v>14.77463</v>
      </c>
    </row>
    <row r="595" spans="1:6" x14ac:dyDescent="0.2">
      <c r="A595" s="48">
        <v>214</v>
      </c>
      <c r="B595" s="48">
        <v>439500</v>
      </c>
      <c r="C595" s="48">
        <v>292500</v>
      </c>
      <c r="D595" s="48">
        <v>6</v>
      </c>
      <c r="E595" s="48">
        <v>35</v>
      </c>
      <c r="F595" s="48">
        <v>15.689159999999999</v>
      </c>
    </row>
    <row r="596" spans="1:6" x14ac:dyDescent="0.2">
      <c r="A596" s="48">
        <v>214</v>
      </c>
      <c r="B596" s="48">
        <v>440500</v>
      </c>
      <c r="C596" s="48">
        <v>292500</v>
      </c>
      <c r="D596" s="48">
        <v>6</v>
      </c>
      <c r="E596" s="48">
        <v>35</v>
      </c>
      <c r="F596" s="48">
        <v>18.668939999999999</v>
      </c>
    </row>
    <row r="597" spans="1:6" x14ac:dyDescent="0.2">
      <c r="A597" s="48">
        <v>214</v>
      </c>
      <c r="B597" s="48">
        <v>439500</v>
      </c>
      <c r="C597" s="48">
        <v>291500</v>
      </c>
      <c r="D597" s="48">
        <v>6</v>
      </c>
      <c r="E597" s="48">
        <v>35</v>
      </c>
      <c r="F597" s="48">
        <v>15.21388</v>
      </c>
    </row>
    <row r="598" spans="1:6" x14ac:dyDescent="0.2">
      <c r="A598" s="48">
        <v>214</v>
      </c>
      <c r="B598" s="48">
        <v>440500</v>
      </c>
      <c r="C598" s="48">
        <v>291500</v>
      </c>
      <c r="D598" s="48">
        <v>6</v>
      </c>
      <c r="E598" s="48">
        <v>35</v>
      </c>
      <c r="F598" s="48">
        <v>14.86008</v>
      </c>
    </row>
    <row r="599" spans="1:6" x14ac:dyDescent="0.2">
      <c r="A599" s="48">
        <v>214</v>
      </c>
      <c r="B599" s="48">
        <v>441500</v>
      </c>
      <c r="C599" s="48">
        <v>291500</v>
      </c>
      <c r="D599" s="48">
        <v>6</v>
      </c>
      <c r="E599" s="48">
        <v>35</v>
      </c>
      <c r="F599" s="48">
        <v>15.4969</v>
      </c>
    </row>
    <row r="600" spans="1:6" x14ac:dyDescent="0.2">
      <c r="A600" s="48">
        <v>214</v>
      </c>
      <c r="B600" s="48">
        <v>440500</v>
      </c>
      <c r="C600" s="48">
        <v>290500</v>
      </c>
      <c r="D600" s="48">
        <v>6</v>
      </c>
      <c r="E600" s="48">
        <v>35</v>
      </c>
      <c r="F600" s="48">
        <v>14.654590000000001</v>
      </c>
    </row>
    <row r="601" spans="1:6" x14ac:dyDescent="0.2">
      <c r="A601" s="48">
        <v>214</v>
      </c>
      <c r="B601" s="48">
        <v>441500</v>
      </c>
      <c r="C601" s="48">
        <v>290500</v>
      </c>
      <c r="D601" s="48">
        <v>6</v>
      </c>
      <c r="E601" s="48">
        <v>35</v>
      </c>
      <c r="F601" s="48">
        <v>15.23354</v>
      </c>
    </row>
    <row r="602" spans="1:6" x14ac:dyDescent="0.2">
      <c r="A602" s="48">
        <v>214</v>
      </c>
      <c r="B602" s="48">
        <v>442500</v>
      </c>
      <c r="C602" s="48">
        <v>290500</v>
      </c>
      <c r="D602" s="48">
        <v>6</v>
      </c>
      <c r="E602" s="48">
        <v>35</v>
      </c>
      <c r="F602" s="48">
        <v>17.414950000000001</v>
      </c>
    </row>
    <row r="603" spans="1:6" x14ac:dyDescent="0.2">
      <c r="A603" s="48">
        <v>214</v>
      </c>
      <c r="B603" s="48">
        <v>443500</v>
      </c>
      <c r="C603" s="48">
        <v>290500</v>
      </c>
      <c r="D603" s="48">
        <v>6</v>
      </c>
      <c r="E603" s="48">
        <v>35</v>
      </c>
      <c r="F603" s="48">
        <v>16.790379999999999</v>
      </c>
    </row>
    <row r="604" spans="1:6" x14ac:dyDescent="0.2">
      <c r="A604" s="48">
        <v>214</v>
      </c>
      <c r="B604" s="48">
        <v>440500</v>
      </c>
      <c r="C604" s="48">
        <v>289500</v>
      </c>
      <c r="D604" s="48">
        <v>6</v>
      </c>
      <c r="E604" s="48">
        <v>35</v>
      </c>
      <c r="F604" s="48">
        <v>14.66395</v>
      </c>
    </row>
    <row r="605" spans="1:6" x14ac:dyDescent="0.2">
      <c r="A605" s="48">
        <v>214</v>
      </c>
      <c r="B605" s="48">
        <v>441500</v>
      </c>
      <c r="C605" s="48">
        <v>289500</v>
      </c>
      <c r="D605" s="48">
        <v>6</v>
      </c>
      <c r="E605" s="48">
        <v>35</v>
      </c>
      <c r="F605" s="48">
        <v>15.454040000000001</v>
      </c>
    </row>
    <row r="606" spans="1:6" x14ac:dyDescent="0.2">
      <c r="A606" s="48">
        <v>214</v>
      </c>
      <c r="B606" s="48">
        <v>442500</v>
      </c>
      <c r="C606" s="48">
        <v>289500</v>
      </c>
      <c r="D606" s="48">
        <v>6</v>
      </c>
      <c r="E606" s="48">
        <v>35</v>
      </c>
      <c r="F606" s="48">
        <v>16.18985</v>
      </c>
    </row>
    <row r="607" spans="1:6" x14ac:dyDescent="0.2">
      <c r="A607" s="48">
        <v>214</v>
      </c>
      <c r="B607" s="48">
        <v>443500</v>
      </c>
      <c r="C607" s="48">
        <v>289500</v>
      </c>
      <c r="D607" s="48">
        <v>6</v>
      </c>
      <c r="E607" s="48">
        <v>35</v>
      </c>
      <c r="F607" s="48">
        <v>14.2159</v>
      </c>
    </row>
    <row r="608" spans="1:6" x14ac:dyDescent="0.2">
      <c r="A608" s="48">
        <v>214</v>
      </c>
      <c r="B608" s="48">
        <v>444500</v>
      </c>
      <c r="C608" s="48">
        <v>289500</v>
      </c>
      <c r="D608" s="48">
        <v>6</v>
      </c>
      <c r="E608" s="48">
        <v>35</v>
      </c>
      <c r="F608" s="48">
        <v>13.497870000000001</v>
      </c>
    </row>
    <row r="609" spans="1:6" x14ac:dyDescent="0.2">
      <c r="A609" s="48">
        <v>214</v>
      </c>
      <c r="B609" s="48">
        <v>445500</v>
      </c>
      <c r="C609" s="48">
        <v>289500</v>
      </c>
      <c r="D609" s="48">
        <v>6</v>
      </c>
      <c r="E609" s="48">
        <v>35</v>
      </c>
      <c r="F609" s="48">
        <v>14.04393</v>
      </c>
    </row>
    <row r="610" spans="1:6" x14ac:dyDescent="0.2">
      <c r="A610" s="48">
        <v>214</v>
      </c>
      <c r="B610" s="48">
        <v>440500</v>
      </c>
      <c r="C610" s="48">
        <v>288500</v>
      </c>
      <c r="D610" s="48">
        <v>6</v>
      </c>
      <c r="E610" s="48">
        <v>35</v>
      </c>
      <c r="F610" s="48">
        <v>14.89432</v>
      </c>
    </row>
    <row r="611" spans="1:6" x14ac:dyDescent="0.2">
      <c r="A611" s="48">
        <v>214</v>
      </c>
      <c r="B611" s="48">
        <v>441500</v>
      </c>
      <c r="C611" s="48">
        <v>288500</v>
      </c>
      <c r="D611" s="48">
        <v>6</v>
      </c>
      <c r="E611" s="48">
        <v>35</v>
      </c>
      <c r="F611" s="48">
        <v>17.63447</v>
      </c>
    </row>
    <row r="612" spans="1:6" x14ac:dyDescent="0.2">
      <c r="A612" s="48">
        <v>214</v>
      </c>
      <c r="B612" s="48">
        <v>442500</v>
      </c>
      <c r="C612" s="48">
        <v>288500</v>
      </c>
      <c r="D612" s="48">
        <v>6</v>
      </c>
      <c r="E612" s="48">
        <v>35</v>
      </c>
      <c r="F612" s="48">
        <v>14.525230000000001</v>
      </c>
    </row>
    <row r="613" spans="1:6" x14ac:dyDescent="0.2">
      <c r="A613" s="48">
        <v>214</v>
      </c>
      <c r="B613" s="48">
        <v>443500</v>
      </c>
      <c r="C613" s="48">
        <v>288500</v>
      </c>
      <c r="D613" s="48">
        <v>6</v>
      </c>
      <c r="E613" s="48">
        <v>35</v>
      </c>
      <c r="F613" s="48">
        <v>14.341419999999999</v>
      </c>
    </row>
    <row r="614" spans="1:6" x14ac:dyDescent="0.2">
      <c r="A614" s="48">
        <v>214</v>
      </c>
      <c r="B614" s="48">
        <v>444500</v>
      </c>
      <c r="C614" s="48">
        <v>288500</v>
      </c>
      <c r="D614" s="48">
        <v>6</v>
      </c>
      <c r="E614" s="48">
        <v>35</v>
      </c>
      <c r="F614" s="48">
        <v>13.03814</v>
      </c>
    </row>
    <row r="615" spans="1:6" x14ac:dyDescent="0.2">
      <c r="A615" s="48">
        <v>214</v>
      </c>
      <c r="B615" s="48">
        <v>445500</v>
      </c>
      <c r="C615" s="48">
        <v>288500</v>
      </c>
      <c r="D615" s="48">
        <v>6</v>
      </c>
      <c r="E615" s="48">
        <v>35</v>
      </c>
      <c r="F615" s="48">
        <v>12.68886</v>
      </c>
    </row>
    <row r="616" spans="1:6" x14ac:dyDescent="0.2">
      <c r="A616" s="48">
        <v>214</v>
      </c>
      <c r="B616" s="48">
        <v>446500</v>
      </c>
      <c r="C616" s="48">
        <v>288500</v>
      </c>
      <c r="D616" s="48">
        <v>6</v>
      </c>
      <c r="E616" s="48">
        <v>35</v>
      </c>
      <c r="F616" s="48">
        <v>12.611090000000001</v>
      </c>
    </row>
    <row r="617" spans="1:6" x14ac:dyDescent="0.2">
      <c r="A617" s="48">
        <v>214</v>
      </c>
      <c r="B617" s="48">
        <v>440500</v>
      </c>
      <c r="C617" s="48">
        <v>287500</v>
      </c>
      <c r="D617" s="48">
        <v>6</v>
      </c>
      <c r="E617" s="48">
        <v>35</v>
      </c>
      <c r="F617" s="48">
        <v>15.95262</v>
      </c>
    </row>
    <row r="618" spans="1:6" x14ac:dyDescent="0.2">
      <c r="A618" s="48">
        <v>214</v>
      </c>
      <c r="B618" s="48">
        <v>441500</v>
      </c>
      <c r="C618" s="48">
        <v>287500</v>
      </c>
      <c r="D618" s="48">
        <v>6</v>
      </c>
      <c r="E618" s="48">
        <v>35</v>
      </c>
      <c r="F618" s="48">
        <v>17.365570000000002</v>
      </c>
    </row>
    <row r="619" spans="1:6" x14ac:dyDescent="0.2">
      <c r="A619" s="48">
        <v>214</v>
      </c>
      <c r="B619" s="48">
        <v>442500</v>
      </c>
      <c r="C619" s="48">
        <v>287500</v>
      </c>
      <c r="D619" s="48">
        <v>6</v>
      </c>
      <c r="E619" s="48">
        <v>35</v>
      </c>
      <c r="F619" s="48">
        <v>14.503679999999999</v>
      </c>
    </row>
    <row r="620" spans="1:6" x14ac:dyDescent="0.2">
      <c r="A620" s="48">
        <v>214</v>
      </c>
      <c r="B620" s="48">
        <v>443500</v>
      </c>
      <c r="C620" s="48">
        <v>287500</v>
      </c>
      <c r="D620" s="48">
        <v>6</v>
      </c>
      <c r="E620" s="48">
        <v>35</v>
      </c>
      <c r="F620" s="48">
        <v>13.32405</v>
      </c>
    </row>
    <row r="621" spans="1:6" x14ac:dyDescent="0.2">
      <c r="A621" s="48">
        <v>214</v>
      </c>
      <c r="B621" s="48">
        <v>444500</v>
      </c>
      <c r="C621" s="48">
        <v>287500</v>
      </c>
      <c r="D621" s="48">
        <v>6</v>
      </c>
      <c r="E621" s="48">
        <v>35</v>
      </c>
      <c r="F621" s="48">
        <v>12.77468</v>
      </c>
    </row>
    <row r="622" spans="1:6" x14ac:dyDescent="0.2">
      <c r="A622" s="48">
        <v>214</v>
      </c>
      <c r="B622" s="48">
        <v>445500</v>
      </c>
      <c r="C622" s="48">
        <v>287500</v>
      </c>
      <c r="D622" s="48">
        <v>6</v>
      </c>
      <c r="E622" s="48">
        <v>35</v>
      </c>
      <c r="F622" s="48">
        <v>12.4595</v>
      </c>
    </row>
    <row r="623" spans="1:6" x14ac:dyDescent="0.2">
      <c r="A623" s="48">
        <v>214</v>
      </c>
      <c r="B623" s="48">
        <v>446500</v>
      </c>
      <c r="C623" s="48">
        <v>287500</v>
      </c>
      <c r="D623" s="48">
        <v>6</v>
      </c>
      <c r="E623" s="48">
        <v>35</v>
      </c>
      <c r="F623" s="48">
        <v>12.324820000000001</v>
      </c>
    </row>
    <row r="624" spans="1:6" x14ac:dyDescent="0.2">
      <c r="A624" s="48">
        <v>214</v>
      </c>
      <c r="B624" s="48">
        <v>447500</v>
      </c>
      <c r="C624" s="48">
        <v>287500</v>
      </c>
      <c r="D624" s="48">
        <v>6</v>
      </c>
      <c r="E624" s="48">
        <v>35</v>
      </c>
      <c r="F624" s="48">
        <v>12.24602</v>
      </c>
    </row>
    <row r="625" spans="1:6" x14ac:dyDescent="0.2">
      <c r="A625" s="48">
        <v>214</v>
      </c>
      <c r="B625" s="48">
        <v>440500</v>
      </c>
      <c r="C625" s="48">
        <v>286500</v>
      </c>
      <c r="D625" s="48">
        <v>6</v>
      </c>
      <c r="E625" s="48">
        <v>35</v>
      </c>
      <c r="F625" s="48">
        <v>18.956759999999999</v>
      </c>
    </row>
    <row r="626" spans="1:6" x14ac:dyDescent="0.2">
      <c r="A626" s="48">
        <v>214</v>
      </c>
      <c r="B626" s="48">
        <v>441500</v>
      </c>
      <c r="C626" s="48">
        <v>286500</v>
      </c>
      <c r="D626" s="48">
        <v>6</v>
      </c>
      <c r="E626" s="48">
        <v>35</v>
      </c>
      <c r="F626" s="48">
        <v>15.165760000000001</v>
      </c>
    </row>
    <row r="627" spans="1:6" x14ac:dyDescent="0.2">
      <c r="A627" s="48">
        <v>214</v>
      </c>
      <c r="B627" s="48">
        <v>442500</v>
      </c>
      <c r="C627" s="48">
        <v>286500</v>
      </c>
      <c r="D627" s="48">
        <v>6</v>
      </c>
      <c r="E627" s="48">
        <v>35</v>
      </c>
      <c r="F627" s="48">
        <v>14.1166</v>
      </c>
    </row>
    <row r="628" spans="1:6" x14ac:dyDescent="0.2">
      <c r="A628" s="48">
        <v>214</v>
      </c>
      <c r="B628" s="48">
        <v>443500</v>
      </c>
      <c r="C628" s="48">
        <v>286500</v>
      </c>
      <c r="D628" s="48">
        <v>6</v>
      </c>
      <c r="E628" s="48">
        <v>35</v>
      </c>
      <c r="F628" s="48">
        <v>13.20153</v>
      </c>
    </row>
    <row r="629" spans="1:6" x14ac:dyDescent="0.2">
      <c r="A629" s="48">
        <v>214</v>
      </c>
      <c r="B629" s="48">
        <v>444500</v>
      </c>
      <c r="C629" s="48">
        <v>286500</v>
      </c>
      <c r="D629" s="48">
        <v>6</v>
      </c>
      <c r="E629" s="48">
        <v>35</v>
      </c>
      <c r="F629" s="48">
        <v>12.698549999999999</v>
      </c>
    </row>
    <row r="630" spans="1:6" x14ac:dyDescent="0.2">
      <c r="A630" s="48">
        <v>214</v>
      </c>
      <c r="B630" s="48">
        <v>445500</v>
      </c>
      <c r="C630" s="48">
        <v>286500</v>
      </c>
      <c r="D630" s="48">
        <v>6</v>
      </c>
      <c r="E630" s="48">
        <v>35</v>
      </c>
      <c r="F630" s="48">
        <v>12.430999999999999</v>
      </c>
    </row>
    <row r="631" spans="1:6" x14ac:dyDescent="0.2">
      <c r="A631" s="48">
        <v>214</v>
      </c>
      <c r="B631" s="48">
        <v>446500</v>
      </c>
      <c r="C631" s="48">
        <v>286500</v>
      </c>
      <c r="D631" s="48">
        <v>6</v>
      </c>
      <c r="E631" s="48">
        <v>35</v>
      </c>
      <c r="F631" s="48">
        <v>12.32328</v>
      </c>
    </row>
    <row r="632" spans="1:6" x14ac:dyDescent="0.2">
      <c r="A632" s="48">
        <v>214</v>
      </c>
      <c r="B632" s="48">
        <v>447500</v>
      </c>
      <c r="C632" s="48">
        <v>286500</v>
      </c>
      <c r="D632" s="48">
        <v>6</v>
      </c>
      <c r="E632" s="48">
        <v>35</v>
      </c>
      <c r="F632" s="48">
        <v>11.9747</v>
      </c>
    </row>
    <row r="633" spans="1:6" x14ac:dyDescent="0.2">
      <c r="A633" s="48">
        <v>214</v>
      </c>
      <c r="B633" s="48">
        <v>448500</v>
      </c>
      <c r="C633" s="48">
        <v>286500</v>
      </c>
      <c r="D633" s="48">
        <v>6</v>
      </c>
      <c r="E633" s="48">
        <v>35</v>
      </c>
      <c r="F633" s="48">
        <v>12.21747</v>
      </c>
    </row>
    <row r="634" spans="1:6" x14ac:dyDescent="0.2">
      <c r="A634" s="48">
        <v>214</v>
      </c>
      <c r="B634" s="48">
        <v>438500</v>
      </c>
      <c r="C634" s="48">
        <v>285500</v>
      </c>
      <c r="D634" s="48">
        <v>6</v>
      </c>
      <c r="E634" s="48">
        <v>35</v>
      </c>
      <c r="F634" s="48">
        <v>17.207730000000002</v>
      </c>
    </row>
    <row r="635" spans="1:6" x14ac:dyDescent="0.2">
      <c r="A635" s="48">
        <v>214</v>
      </c>
      <c r="B635" s="48">
        <v>440500</v>
      </c>
      <c r="C635" s="48">
        <v>285500</v>
      </c>
      <c r="D635" s="48">
        <v>6</v>
      </c>
      <c r="E635" s="48">
        <v>35</v>
      </c>
      <c r="F635" s="48">
        <v>18.742660000000001</v>
      </c>
    </row>
    <row r="636" spans="1:6" x14ac:dyDescent="0.2">
      <c r="A636" s="48">
        <v>214</v>
      </c>
      <c r="B636" s="48">
        <v>441500</v>
      </c>
      <c r="C636" s="48">
        <v>285500</v>
      </c>
      <c r="D636" s="48">
        <v>6</v>
      </c>
      <c r="E636" s="48">
        <v>35</v>
      </c>
      <c r="F636" s="48">
        <v>15.074780000000001</v>
      </c>
    </row>
    <row r="637" spans="1:6" x14ac:dyDescent="0.2">
      <c r="A637" s="48">
        <v>214</v>
      </c>
      <c r="B637" s="48">
        <v>442500</v>
      </c>
      <c r="C637" s="48">
        <v>285500</v>
      </c>
      <c r="D637" s="48">
        <v>6</v>
      </c>
      <c r="E637" s="48">
        <v>35</v>
      </c>
      <c r="F637" s="48">
        <v>13.981590000000001</v>
      </c>
    </row>
    <row r="638" spans="1:6" x14ac:dyDescent="0.2">
      <c r="A638" s="48">
        <v>214</v>
      </c>
      <c r="B638" s="48">
        <v>443500</v>
      </c>
      <c r="C638" s="48">
        <v>285500</v>
      </c>
      <c r="D638" s="48">
        <v>6</v>
      </c>
      <c r="E638" s="48">
        <v>35</v>
      </c>
      <c r="F638" s="48">
        <v>13.264659999999999</v>
      </c>
    </row>
    <row r="639" spans="1:6" x14ac:dyDescent="0.2">
      <c r="A639" s="48">
        <v>214</v>
      </c>
      <c r="B639" s="48">
        <v>444500</v>
      </c>
      <c r="C639" s="48">
        <v>285500</v>
      </c>
      <c r="D639" s="48">
        <v>6</v>
      </c>
      <c r="E639" s="48">
        <v>35</v>
      </c>
      <c r="F639" s="48">
        <v>12.80556</v>
      </c>
    </row>
    <row r="640" spans="1:6" x14ac:dyDescent="0.2">
      <c r="A640" s="48">
        <v>214</v>
      </c>
      <c r="B640" s="48">
        <v>445500</v>
      </c>
      <c r="C640" s="48">
        <v>285500</v>
      </c>
      <c r="D640" s="48">
        <v>6</v>
      </c>
      <c r="E640" s="48">
        <v>35</v>
      </c>
      <c r="F640" s="48">
        <v>12.522030000000001</v>
      </c>
    </row>
    <row r="641" spans="1:6" x14ac:dyDescent="0.2">
      <c r="A641" s="48">
        <v>214</v>
      </c>
      <c r="B641" s="48">
        <v>446500</v>
      </c>
      <c r="C641" s="48">
        <v>285500</v>
      </c>
      <c r="D641" s="48">
        <v>6</v>
      </c>
      <c r="E641" s="48">
        <v>35</v>
      </c>
      <c r="F641" s="48">
        <v>12.2651</v>
      </c>
    </row>
    <row r="642" spans="1:6" x14ac:dyDescent="0.2">
      <c r="A642" s="48">
        <v>214</v>
      </c>
      <c r="B642" s="48">
        <v>447500</v>
      </c>
      <c r="C642" s="48">
        <v>285500</v>
      </c>
      <c r="D642" s="48">
        <v>6</v>
      </c>
      <c r="E642" s="48">
        <v>35</v>
      </c>
      <c r="F642" s="48">
        <v>11.921709999999999</v>
      </c>
    </row>
    <row r="643" spans="1:6" x14ac:dyDescent="0.2">
      <c r="A643" s="48">
        <v>214</v>
      </c>
      <c r="B643" s="48">
        <v>448500</v>
      </c>
      <c r="C643" s="48">
        <v>285500</v>
      </c>
      <c r="D643" s="48">
        <v>6</v>
      </c>
      <c r="E643" s="48">
        <v>35</v>
      </c>
      <c r="F643" s="48">
        <v>11.72157</v>
      </c>
    </row>
    <row r="644" spans="1:6" x14ac:dyDescent="0.2">
      <c r="A644" s="48">
        <v>214</v>
      </c>
      <c r="B644" s="48">
        <v>449500</v>
      </c>
      <c r="C644" s="48">
        <v>285500</v>
      </c>
      <c r="D644" s="48">
        <v>6</v>
      </c>
      <c r="E644" s="48">
        <v>35</v>
      </c>
      <c r="F644" s="48">
        <v>12.33564</v>
      </c>
    </row>
    <row r="645" spans="1:6" x14ac:dyDescent="0.2">
      <c r="A645" s="48">
        <v>214</v>
      </c>
      <c r="B645" s="48">
        <v>437500</v>
      </c>
      <c r="C645" s="48">
        <v>284500</v>
      </c>
      <c r="D645" s="48">
        <v>6</v>
      </c>
      <c r="E645" s="48">
        <v>35</v>
      </c>
      <c r="F645" s="48">
        <v>18.737349999999999</v>
      </c>
    </row>
    <row r="646" spans="1:6" x14ac:dyDescent="0.2">
      <c r="A646" s="48">
        <v>214</v>
      </c>
      <c r="B646" s="48">
        <v>438500</v>
      </c>
      <c r="C646" s="48">
        <v>284500</v>
      </c>
      <c r="D646" s="48">
        <v>6</v>
      </c>
      <c r="E646" s="48">
        <v>35</v>
      </c>
      <c r="F646" s="48">
        <v>17.52383</v>
      </c>
    </row>
    <row r="647" spans="1:6" x14ac:dyDescent="0.2">
      <c r="A647" s="48">
        <v>214</v>
      </c>
      <c r="B647" s="48">
        <v>439500</v>
      </c>
      <c r="C647" s="48">
        <v>284500</v>
      </c>
      <c r="D647" s="48">
        <v>6</v>
      </c>
      <c r="E647" s="48">
        <v>35</v>
      </c>
      <c r="F647" s="48">
        <v>20.181010000000001</v>
      </c>
    </row>
    <row r="648" spans="1:6" x14ac:dyDescent="0.2">
      <c r="A648" s="48">
        <v>214</v>
      </c>
      <c r="B648" s="48">
        <v>440500</v>
      </c>
      <c r="C648" s="48">
        <v>284500</v>
      </c>
      <c r="D648" s="48">
        <v>6</v>
      </c>
      <c r="E648" s="48">
        <v>35</v>
      </c>
      <c r="F648" s="48">
        <v>16.550049999999999</v>
      </c>
    </row>
    <row r="649" spans="1:6" x14ac:dyDescent="0.2">
      <c r="A649" s="48">
        <v>214</v>
      </c>
      <c r="B649" s="48">
        <v>441500</v>
      </c>
      <c r="C649" s="48">
        <v>284500</v>
      </c>
      <c r="D649" s="48">
        <v>6</v>
      </c>
      <c r="E649" s="48">
        <v>35</v>
      </c>
      <c r="F649" s="48">
        <v>14.95862</v>
      </c>
    </row>
    <row r="650" spans="1:6" x14ac:dyDescent="0.2">
      <c r="A650" s="48">
        <v>214</v>
      </c>
      <c r="B650" s="48">
        <v>442500</v>
      </c>
      <c r="C650" s="48">
        <v>284500</v>
      </c>
      <c r="D650" s="48">
        <v>6</v>
      </c>
      <c r="E650" s="48">
        <v>35</v>
      </c>
      <c r="F650" s="48">
        <v>14.08161</v>
      </c>
    </row>
    <row r="651" spans="1:6" x14ac:dyDescent="0.2">
      <c r="A651" s="48">
        <v>214</v>
      </c>
      <c r="B651" s="48">
        <v>443500</v>
      </c>
      <c r="C651" s="48">
        <v>284500</v>
      </c>
      <c r="D651" s="48">
        <v>6</v>
      </c>
      <c r="E651" s="48">
        <v>35</v>
      </c>
      <c r="F651" s="48">
        <v>13.73212</v>
      </c>
    </row>
    <row r="652" spans="1:6" x14ac:dyDescent="0.2">
      <c r="A652" s="48">
        <v>214</v>
      </c>
      <c r="B652" s="48">
        <v>444500</v>
      </c>
      <c r="C652" s="48">
        <v>284500</v>
      </c>
      <c r="D652" s="48">
        <v>6</v>
      </c>
      <c r="E652" s="48">
        <v>35</v>
      </c>
      <c r="F652" s="48">
        <v>13.04562</v>
      </c>
    </row>
    <row r="653" spans="1:6" x14ac:dyDescent="0.2">
      <c r="A653" s="48">
        <v>214</v>
      </c>
      <c r="B653" s="48">
        <v>445500</v>
      </c>
      <c r="C653" s="48">
        <v>284500</v>
      </c>
      <c r="D653" s="48">
        <v>6</v>
      </c>
      <c r="E653" s="48">
        <v>35</v>
      </c>
      <c r="F653" s="48">
        <v>12.80139</v>
      </c>
    </row>
    <row r="654" spans="1:6" x14ac:dyDescent="0.2">
      <c r="A654" s="48">
        <v>214</v>
      </c>
      <c r="B654" s="48">
        <v>446500</v>
      </c>
      <c r="C654" s="48">
        <v>284500</v>
      </c>
      <c r="D654" s="48">
        <v>6</v>
      </c>
      <c r="E654" s="48">
        <v>35</v>
      </c>
      <c r="F654" s="48">
        <v>12.300520000000001</v>
      </c>
    </row>
    <row r="655" spans="1:6" x14ac:dyDescent="0.2">
      <c r="A655" s="48">
        <v>214</v>
      </c>
      <c r="B655" s="48">
        <v>447500</v>
      </c>
      <c r="C655" s="48">
        <v>284500</v>
      </c>
      <c r="D655" s="48">
        <v>6</v>
      </c>
      <c r="E655" s="48">
        <v>35</v>
      </c>
      <c r="F655" s="48">
        <v>11.928890000000001</v>
      </c>
    </row>
    <row r="656" spans="1:6" x14ac:dyDescent="0.2">
      <c r="A656" s="48">
        <v>214</v>
      </c>
      <c r="B656" s="48">
        <v>448500</v>
      </c>
      <c r="C656" s="48">
        <v>284500</v>
      </c>
      <c r="D656" s="48">
        <v>6</v>
      </c>
      <c r="E656" s="48">
        <v>35</v>
      </c>
      <c r="F656" s="48">
        <v>11.71242</v>
      </c>
    </row>
    <row r="657" spans="1:6" x14ac:dyDescent="0.2">
      <c r="A657" s="48">
        <v>214</v>
      </c>
      <c r="B657" s="48">
        <v>449500</v>
      </c>
      <c r="C657" s="48">
        <v>284500</v>
      </c>
      <c r="D657" s="48">
        <v>6</v>
      </c>
      <c r="E657" s="48">
        <v>35</v>
      </c>
      <c r="F657" s="48">
        <v>11.62402</v>
      </c>
    </row>
    <row r="658" spans="1:6" x14ac:dyDescent="0.2">
      <c r="A658" s="48">
        <v>214</v>
      </c>
      <c r="B658" s="48">
        <v>438500</v>
      </c>
      <c r="C658" s="48">
        <v>283500</v>
      </c>
      <c r="D658" s="48">
        <v>6</v>
      </c>
      <c r="E658" s="48">
        <v>35</v>
      </c>
      <c r="F658" s="48">
        <v>19.102029999999999</v>
      </c>
    </row>
    <row r="659" spans="1:6" x14ac:dyDescent="0.2">
      <c r="A659" s="48">
        <v>214</v>
      </c>
      <c r="B659" s="48">
        <v>439500</v>
      </c>
      <c r="C659" s="48">
        <v>283500</v>
      </c>
      <c r="D659" s="48">
        <v>6</v>
      </c>
      <c r="E659" s="48">
        <v>35</v>
      </c>
      <c r="F659" s="48">
        <v>21.490410000000001</v>
      </c>
    </row>
    <row r="660" spans="1:6" x14ac:dyDescent="0.2">
      <c r="A660" s="48">
        <v>214</v>
      </c>
      <c r="B660" s="48">
        <v>440500</v>
      </c>
      <c r="C660" s="48">
        <v>283500</v>
      </c>
      <c r="D660" s="48">
        <v>6</v>
      </c>
      <c r="E660" s="48">
        <v>35</v>
      </c>
      <c r="F660" s="48">
        <v>17.822569999999999</v>
      </c>
    </row>
    <row r="661" spans="1:6" x14ac:dyDescent="0.2">
      <c r="A661" s="48">
        <v>214</v>
      </c>
      <c r="B661" s="48">
        <v>441500</v>
      </c>
      <c r="C661" s="48">
        <v>283500</v>
      </c>
      <c r="D661" s="48">
        <v>6</v>
      </c>
      <c r="E661" s="48">
        <v>35</v>
      </c>
      <c r="F661" s="48">
        <v>15.974019999999999</v>
      </c>
    </row>
    <row r="662" spans="1:6" x14ac:dyDescent="0.2">
      <c r="A662" s="48">
        <v>214</v>
      </c>
      <c r="B662" s="48">
        <v>442500</v>
      </c>
      <c r="C662" s="48">
        <v>283500</v>
      </c>
      <c r="D662" s="48">
        <v>6</v>
      </c>
      <c r="E662" s="48">
        <v>35</v>
      </c>
      <c r="F662" s="48">
        <v>15.134460000000001</v>
      </c>
    </row>
    <row r="663" spans="1:6" x14ac:dyDescent="0.2">
      <c r="A663" s="48">
        <v>214</v>
      </c>
      <c r="B663" s="48">
        <v>443500</v>
      </c>
      <c r="C663" s="48">
        <v>283500</v>
      </c>
      <c r="D663" s="48">
        <v>6</v>
      </c>
      <c r="E663" s="48">
        <v>35</v>
      </c>
      <c r="F663" s="48">
        <v>14.66755</v>
      </c>
    </row>
    <row r="664" spans="1:6" x14ac:dyDescent="0.2">
      <c r="A664" s="48">
        <v>214</v>
      </c>
      <c r="B664" s="48">
        <v>444500</v>
      </c>
      <c r="C664" s="48">
        <v>283500</v>
      </c>
      <c r="D664" s="48">
        <v>6</v>
      </c>
      <c r="E664" s="48">
        <v>35</v>
      </c>
      <c r="F664" s="48">
        <v>13.84933</v>
      </c>
    </row>
    <row r="665" spans="1:6" x14ac:dyDescent="0.2">
      <c r="A665" s="48">
        <v>214</v>
      </c>
      <c r="B665" s="48">
        <v>445500</v>
      </c>
      <c r="C665" s="48">
        <v>283500</v>
      </c>
      <c r="D665" s="48">
        <v>6</v>
      </c>
      <c r="E665" s="48">
        <v>35</v>
      </c>
      <c r="F665" s="48">
        <v>13.27402</v>
      </c>
    </row>
    <row r="666" spans="1:6" x14ac:dyDescent="0.2">
      <c r="A666" s="48">
        <v>214</v>
      </c>
      <c r="B666" s="48">
        <v>446500</v>
      </c>
      <c r="C666" s="48">
        <v>283500</v>
      </c>
      <c r="D666" s="48">
        <v>6</v>
      </c>
      <c r="E666" s="48">
        <v>35</v>
      </c>
      <c r="F666" s="48">
        <v>12.68596</v>
      </c>
    </row>
    <row r="667" spans="1:6" x14ac:dyDescent="0.2">
      <c r="A667" s="48">
        <v>214</v>
      </c>
      <c r="B667" s="48">
        <v>447500</v>
      </c>
      <c r="C667" s="48">
        <v>283500</v>
      </c>
      <c r="D667" s="48">
        <v>6</v>
      </c>
      <c r="E667" s="48">
        <v>35</v>
      </c>
      <c r="F667" s="48">
        <v>12.16606</v>
      </c>
    </row>
    <row r="668" spans="1:6" x14ac:dyDescent="0.2">
      <c r="A668" s="48">
        <v>214</v>
      </c>
      <c r="B668" s="48">
        <v>448500</v>
      </c>
      <c r="C668" s="48">
        <v>283500</v>
      </c>
      <c r="D668" s="48">
        <v>6</v>
      </c>
      <c r="E668" s="48">
        <v>35</v>
      </c>
      <c r="F668" s="48">
        <v>11.84301</v>
      </c>
    </row>
    <row r="669" spans="1:6" x14ac:dyDescent="0.2">
      <c r="A669" s="48">
        <v>214</v>
      </c>
      <c r="B669" s="48">
        <v>449500</v>
      </c>
      <c r="C669" s="48">
        <v>283500</v>
      </c>
      <c r="D669" s="48">
        <v>6</v>
      </c>
      <c r="E669" s="48">
        <v>35</v>
      </c>
      <c r="F669" s="48">
        <v>11.63335</v>
      </c>
    </row>
    <row r="670" spans="1:6" x14ac:dyDescent="0.2">
      <c r="A670" s="48">
        <v>214</v>
      </c>
      <c r="B670" s="48">
        <v>450500</v>
      </c>
      <c r="C670" s="48">
        <v>283500</v>
      </c>
      <c r="D670" s="48">
        <v>6</v>
      </c>
      <c r="E670" s="48">
        <v>35</v>
      </c>
      <c r="F670" s="48">
        <v>12.069929999999999</v>
      </c>
    </row>
    <row r="671" spans="1:6" x14ac:dyDescent="0.2">
      <c r="A671" s="48">
        <v>214</v>
      </c>
      <c r="B671" s="48">
        <v>438500</v>
      </c>
      <c r="C671" s="48">
        <v>282500</v>
      </c>
      <c r="D671" s="48">
        <v>6</v>
      </c>
      <c r="E671" s="48">
        <v>35</v>
      </c>
      <c r="F671" s="48">
        <v>28.118829999999999</v>
      </c>
    </row>
    <row r="672" spans="1:6" x14ac:dyDescent="0.2">
      <c r="A672" s="48">
        <v>214</v>
      </c>
      <c r="B672" s="48">
        <v>439500</v>
      </c>
      <c r="C672" s="48">
        <v>282500</v>
      </c>
      <c r="D672" s="48">
        <v>6</v>
      </c>
      <c r="E672" s="48">
        <v>35</v>
      </c>
      <c r="F672" s="48">
        <v>27.08578</v>
      </c>
    </row>
    <row r="673" spans="1:6" x14ac:dyDescent="0.2">
      <c r="A673" s="48">
        <v>214</v>
      </c>
      <c r="B673" s="48">
        <v>440500</v>
      </c>
      <c r="C673" s="48">
        <v>282500</v>
      </c>
      <c r="D673" s="48">
        <v>6</v>
      </c>
      <c r="E673" s="48">
        <v>35</v>
      </c>
      <c r="F673" s="48">
        <v>22.135840000000002</v>
      </c>
    </row>
    <row r="674" spans="1:6" x14ac:dyDescent="0.2">
      <c r="A674" s="48">
        <v>214</v>
      </c>
      <c r="B674" s="48">
        <v>441500</v>
      </c>
      <c r="C674" s="48">
        <v>282500</v>
      </c>
      <c r="D674" s="48">
        <v>6</v>
      </c>
      <c r="E674" s="48">
        <v>35</v>
      </c>
      <c r="F674" s="48">
        <v>20.677009999999999</v>
      </c>
    </row>
    <row r="675" spans="1:6" x14ac:dyDescent="0.2">
      <c r="A675" s="48">
        <v>214</v>
      </c>
      <c r="B675" s="48">
        <v>442500</v>
      </c>
      <c r="C675" s="48">
        <v>282500</v>
      </c>
      <c r="D675" s="48">
        <v>6</v>
      </c>
      <c r="E675" s="48">
        <v>35</v>
      </c>
      <c r="F675" s="48">
        <v>19.529599999999999</v>
      </c>
    </row>
    <row r="676" spans="1:6" x14ac:dyDescent="0.2">
      <c r="A676" s="48">
        <v>214</v>
      </c>
      <c r="B676" s="48">
        <v>443500</v>
      </c>
      <c r="C676" s="48">
        <v>282500</v>
      </c>
      <c r="D676" s="48">
        <v>6</v>
      </c>
      <c r="E676" s="48">
        <v>35</v>
      </c>
      <c r="F676" s="48">
        <v>18.934889999999999</v>
      </c>
    </row>
    <row r="677" spans="1:6" x14ac:dyDescent="0.2">
      <c r="A677" s="48">
        <v>214</v>
      </c>
      <c r="B677" s="48">
        <v>444500</v>
      </c>
      <c r="C677" s="48">
        <v>282500</v>
      </c>
      <c r="D677" s="48">
        <v>6</v>
      </c>
      <c r="E677" s="48">
        <v>35</v>
      </c>
      <c r="F677" s="48">
        <v>16.29589</v>
      </c>
    </row>
    <row r="678" spans="1:6" x14ac:dyDescent="0.2">
      <c r="A678" s="48">
        <v>214</v>
      </c>
      <c r="B678" s="48">
        <v>445500</v>
      </c>
      <c r="C678" s="48">
        <v>282500</v>
      </c>
      <c r="D678" s="48">
        <v>6</v>
      </c>
      <c r="E678" s="48">
        <v>35</v>
      </c>
      <c r="F678" s="48">
        <v>14.34815</v>
      </c>
    </row>
    <row r="679" spans="1:6" x14ac:dyDescent="0.2">
      <c r="A679" s="48">
        <v>214</v>
      </c>
      <c r="B679" s="48">
        <v>446500</v>
      </c>
      <c r="C679" s="48">
        <v>282500</v>
      </c>
      <c r="D679" s="48">
        <v>6</v>
      </c>
      <c r="E679" s="48">
        <v>35</v>
      </c>
      <c r="F679" s="48">
        <v>13.74025</v>
      </c>
    </row>
    <row r="680" spans="1:6" x14ac:dyDescent="0.2">
      <c r="A680" s="48">
        <v>214</v>
      </c>
      <c r="B680" s="48">
        <v>447500</v>
      </c>
      <c r="C680" s="48">
        <v>282500</v>
      </c>
      <c r="D680" s="48">
        <v>6</v>
      </c>
      <c r="E680" s="48">
        <v>35</v>
      </c>
      <c r="F680" s="48">
        <v>12.85258</v>
      </c>
    </row>
    <row r="681" spans="1:6" x14ac:dyDescent="0.2">
      <c r="A681" s="48">
        <v>214</v>
      </c>
      <c r="B681" s="48">
        <v>448500</v>
      </c>
      <c r="C681" s="48">
        <v>282500</v>
      </c>
      <c r="D681" s="48">
        <v>6</v>
      </c>
      <c r="E681" s="48">
        <v>35</v>
      </c>
      <c r="F681" s="48">
        <v>12.313890000000001</v>
      </c>
    </row>
    <row r="682" spans="1:6" x14ac:dyDescent="0.2">
      <c r="A682" s="48">
        <v>214</v>
      </c>
      <c r="B682" s="48">
        <v>449500</v>
      </c>
      <c r="C682" s="48">
        <v>282500</v>
      </c>
      <c r="D682" s="48">
        <v>6</v>
      </c>
      <c r="E682" s="48">
        <v>35</v>
      </c>
      <c r="F682" s="48">
        <v>11.989789999999999</v>
      </c>
    </row>
    <row r="683" spans="1:6" x14ac:dyDescent="0.2">
      <c r="A683" s="48">
        <v>214</v>
      </c>
      <c r="B683" s="48">
        <v>450500</v>
      </c>
      <c r="C683" s="48">
        <v>282500</v>
      </c>
      <c r="D683" s="48">
        <v>6</v>
      </c>
      <c r="E683" s="48">
        <v>35</v>
      </c>
      <c r="F683" s="48">
        <v>11.72714</v>
      </c>
    </row>
    <row r="684" spans="1:6" x14ac:dyDescent="0.2">
      <c r="A684" s="48">
        <v>214</v>
      </c>
      <c r="B684" s="48">
        <v>451500</v>
      </c>
      <c r="C684" s="48">
        <v>282500</v>
      </c>
      <c r="D684" s="48">
        <v>6</v>
      </c>
      <c r="E684" s="48">
        <v>35</v>
      </c>
      <c r="F684" s="48">
        <v>12.24784</v>
      </c>
    </row>
    <row r="685" spans="1:6" x14ac:dyDescent="0.2">
      <c r="A685" s="48">
        <v>214</v>
      </c>
      <c r="B685" s="48">
        <v>439500</v>
      </c>
      <c r="C685" s="48">
        <v>281500</v>
      </c>
      <c r="D685" s="48">
        <v>6</v>
      </c>
      <c r="E685" s="48">
        <v>35</v>
      </c>
      <c r="F685" s="48">
        <v>19.686869999999999</v>
      </c>
    </row>
    <row r="686" spans="1:6" x14ac:dyDescent="0.2">
      <c r="A686" s="48">
        <v>214</v>
      </c>
      <c r="B686" s="48">
        <v>440500</v>
      </c>
      <c r="C686" s="48">
        <v>281500</v>
      </c>
      <c r="D686" s="48">
        <v>6</v>
      </c>
      <c r="E686" s="48">
        <v>35</v>
      </c>
      <c r="F686" s="48">
        <v>16.484100000000002</v>
      </c>
    </row>
    <row r="687" spans="1:6" x14ac:dyDescent="0.2">
      <c r="A687" s="48">
        <v>214</v>
      </c>
      <c r="B687" s="48">
        <v>441500</v>
      </c>
      <c r="C687" s="48">
        <v>281500</v>
      </c>
      <c r="D687" s="48">
        <v>6</v>
      </c>
      <c r="E687" s="48">
        <v>35</v>
      </c>
      <c r="F687" s="48">
        <v>15.08263</v>
      </c>
    </row>
    <row r="688" spans="1:6" x14ac:dyDescent="0.2">
      <c r="A688" s="48">
        <v>214</v>
      </c>
      <c r="B688" s="48">
        <v>442500</v>
      </c>
      <c r="C688" s="48">
        <v>281500</v>
      </c>
      <c r="D688" s="48">
        <v>6</v>
      </c>
      <c r="E688" s="48">
        <v>35</v>
      </c>
      <c r="F688" s="48">
        <v>14.419560000000001</v>
      </c>
    </row>
    <row r="689" spans="1:6" x14ac:dyDescent="0.2">
      <c r="A689" s="48">
        <v>214</v>
      </c>
      <c r="B689" s="48">
        <v>443500</v>
      </c>
      <c r="C689" s="48">
        <v>281500</v>
      </c>
      <c r="D689" s="48">
        <v>6</v>
      </c>
      <c r="E689" s="48">
        <v>35</v>
      </c>
      <c r="F689" s="48">
        <v>13.675470000000001</v>
      </c>
    </row>
    <row r="690" spans="1:6" x14ac:dyDescent="0.2">
      <c r="A690" s="48">
        <v>214</v>
      </c>
      <c r="B690" s="48">
        <v>444500</v>
      </c>
      <c r="C690" s="48">
        <v>281500</v>
      </c>
      <c r="D690" s="48">
        <v>6</v>
      </c>
      <c r="E690" s="48">
        <v>35</v>
      </c>
      <c r="F690" s="48">
        <v>16.457909999999998</v>
      </c>
    </row>
    <row r="691" spans="1:6" x14ac:dyDescent="0.2">
      <c r="A691" s="48">
        <v>214</v>
      </c>
      <c r="B691" s="48">
        <v>445500</v>
      </c>
      <c r="C691" s="48">
        <v>281500</v>
      </c>
      <c r="D691" s="48">
        <v>6</v>
      </c>
      <c r="E691" s="48">
        <v>35</v>
      </c>
      <c r="F691" s="48">
        <v>18.51708</v>
      </c>
    </row>
    <row r="692" spans="1:6" x14ac:dyDescent="0.2">
      <c r="A692" s="48">
        <v>214</v>
      </c>
      <c r="B692" s="48">
        <v>446500</v>
      </c>
      <c r="C692" s="48">
        <v>281500</v>
      </c>
      <c r="D692" s="48">
        <v>6</v>
      </c>
      <c r="E692" s="48">
        <v>35</v>
      </c>
      <c r="F692" s="48">
        <v>17.876760000000001</v>
      </c>
    </row>
    <row r="693" spans="1:6" x14ac:dyDescent="0.2">
      <c r="A693" s="48">
        <v>214</v>
      </c>
      <c r="B693" s="48">
        <v>447500</v>
      </c>
      <c r="C693" s="48">
        <v>281500</v>
      </c>
      <c r="D693" s="48">
        <v>6</v>
      </c>
      <c r="E693" s="48">
        <v>35</v>
      </c>
      <c r="F693" s="48">
        <v>14.022349999999999</v>
      </c>
    </row>
    <row r="694" spans="1:6" x14ac:dyDescent="0.2">
      <c r="A694" s="48">
        <v>214</v>
      </c>
      <c r="B694" s="48">
        <v>448500</v>
      </c>
      <c r="C694" s="48">
        <v>281500</v>
      </c>
      <c r="D694" s="48">
        <v>6</v>
      </c>
      <c r="E694" s="48">
        <v>35</v>
      </c>
      <c r="F694" s="48">
        <v>13.121370000000001</v>
      </c>
    </row>
    <row r="695" spans="1:6" x14ac:dyDescent="0.2">
      <c r="A695" s="48">
        <v>214</v>
      </c>
      <c r="B695" s="48">
        <v>449500</v>
      </c>
      <c r="C695" s="48">
        <v>281500</v>
      </c>
      <c r="D695" s="48">
        <v>6</v>
      </c>
      <c r="E695" s="48">
        <v>35</v>
      </c>
      <c r="F695" s="48">
        <v>12.370100000000001</v>
      </c>
    </row>
    <row r="696" spans="1:6" x14ac:dyDescent="0.2">
      <c r="A696" s="48">
        <v>214</v>
      </c>
      <c r="B696" s="48">
        <v>450500</v>
      </c>
      <c r="C696" s="48">
        <v>281500</v>
      </c>
      <c r="D696" s="48">
        <v>6</v>
      </c>
      <c r="E696" s="48">
        <v>35</v>
      </c>
      <c r="F696" s="48">
        <v>11.97157</v>
      </c>
    </row>
    <row r="697" spans="1:6" x14ac:dyDescent="0.2">
      <c r="A697" s="48">
        <v>214</v>
      </c>
      <c r="B697" s="48">
        <v>451500</v>
      </c>
      <c r="C697" s="48">
        <v>281500</v>
      </c>
      <c r="D697" s="48">
        <v>6</v>
      </c>
      <c r="E697" s="48">
        <v>35</v>
      </c>
      <c r="F697" s="48">
        <v>11.97522</v>
      </c>
    </row>
    <row r="698" spans="1:6" x14ac:dyDescent="0.2">
      <c r="A698" s="48">
        <v>214</v>
      </c>
      <c r="B698" s="48">
        <v>439500</v>
      </c>
      <c r="C698" s="48">
        <v>280500</v>
      </c>
      <c r="D698" s="48">
        <v>6</v>
      </c>
      <c r="E698" s="48">
        <v>35</v>
      </c>
      <c r="F698" s="48">
        <v>16.131329999999998</v>
      </c>
    </row>
    <row r="699" spans="1:6" x14ac:dyDescent="0.2">
      <c r="A699" s="48">
        <v>214</v>
      </c>
      <c r="B699" s="48">
        <v>440500</v>
      </c>
      <c r="C699" s="48">
        <v>280500</v>
      </c>
      <c r="D699" s="48">
        <v>6</v>
      </c>
      <c r="E699" s="48">
        <v>35</v>
      </c>
      <c r="F699" s="48">
        <v>14.46367</v>
      </c>
    </row>
    <row r="700" spans="1:6" x14ac:dyDescent="0.2">
      <c r="A700" s="48">
        <v>214</v>
      </c>
      <c r="B700" s="48">
        <v>441500</v>
      </c>
      <c r="C700" s="48">
        <v>280500</v>
      </c>
      <c r="D700" s="48">
        <v>6</v>
      </c>
      <c r="E700" s="48">
        <v>35</v>
      </c>
      <c r="F700" s="48">
        <v>13.59259</v>
      </c>
    </row>
    <row r="701" spans="1:6" x14ac:dyDescent="0.2">
      <c r="A701" s="48">
        <v>214</v>
      </c>
      <c r="B701" s="48">
        <v>442500</v>
      </c>
      <c r="C701" s="48">
        <v>280500</v>
      </c>
      <c r="D701" s="48">
        <v>6</v>
      </c>
      <c r="E701" s="48">
        <v>35</v>
      </c>
      <c r="F701" s="48">
        <v>13.54025</v>
      </c>
    </row>
    <row r="702" spans="1:6" x14ac:dyDescent="0.2">
      <c r="A702" s="48">
        <v>214</v>
      </c>
      <c r="B702" s="48">
        <v>443500</v>
      </c>
      <c r="C702" s="48">
        <v>280500</v>
      </c>
      <c r="D702" s="48">
        <v>6</v>
      </c>
      <c r="E702" s="48">
        <v>35</v>
      </c>
      <c r="F702" s="48">
        <v>13.59867</v>
      </c>
    </row>
    <row r="703" spans="1:6" x14ac:dyDescent="0.2">
      <c r="A703" s="48">
        <v>214</v>
      </c>
      <c r="B703" s="48">
        <v>444500</v>
      </c>
      <c r="C703" s="48">
        <v>280500</v>
      </c>
      <c r="D703" s="48">
        <v>6</v>
      </c>
      <c r="E703" s="48">
        <v>35</v>
      </c>
      <c r="F703" s="48">
        <v>12.99985</v>
      </c>
    </row>
    <row r="704" spans="1:6" x14ac:dyDescent="0.2">
      <c r="A704" s="48">
        <v>214</v>
      </c>
      <c r="B704" s="48">
        <v>445500</v>
      </c>
      <c r="C704" s="48">
        <v>280500</v>
      </c>
      <c r="D704" s="48">
        <v>6</v>
      </c>
      <c r="E704" s="48">
        <v>35</v>
      </c>
      <c r="F704" s="48">
        <v>12.879960000000001</v>
      </c>
    </row>
    <row r="705" spans="1:6" x14ac:dyDescent="0.2">
      <c r="A705" s="48">
        <v>214</v>
      </c>
      <c r="B705" s="48">
        <v>446500</v>
      </c>
      <c r="C705" s="48">
        <v>280500</v>
      </c>
      <c r="D705" s="48">
        <v>6</v>
      </c>
      <c r="E705" s="48">
        <v>35</v>
      </c>
      <c r="F705" s="48">
        <v>13.92977</v>
      </c>
    </row>
    <row r="706" spans="1:6" x14ac:dyDescent="0.2">
      <c r="A706" s="48">
        <v>214</v>
      </c>
      <c r="B706" s="48">
        <v>447500</v>
      </c>
      <c r="C706" s="48">
        <v>280500</v>
      </c>
      <c r="D706" s="48">
        <v>6</v>
      </c>
      <c r="E706" s="48">
        <v>35</v>
      </c>
      <c r="F706" s="48">
        <v>18.324359999999999</v>
      </c>
    </row>
    <row r="707" spans="1:6" x14ac:dyDescent="0.2">
      <c r="A707" s="48">
        <v>214</v>
      </c>
      <c r="B707" s="48">
        <v>448500</v>
      </c>
      <c r="C707" s="48">
        <v>280500</v>
      </c>
      <c r="D707" s="48">
        <v>6</v>
      </c>
      <c r="E707" s="48">
        <v>35</v>
      </c>
      <c r="F707" s="48">
        <v>16.467829999999999</v>
      </c>
    </row>
    <row r="708" spans="1:6" x14ac:dyDescent="0.2">
      <c r="A708" s="48">
        <v>214</v>
      </c>
      <c r="B708" s="48">
        <v>449500</v>
      </c>
      <c r="C708" s="48">
        <v>280500</v>
      </c>
      <c r="D708" s="48">
        <v>6</v>
      </c>
      <c r="E708" s="48">
        <v>35</v>
      </c>
      <c r="F708" s="48">
        <v>13.366289999999999</v>
      </c>
    </row>
    <row r="709" spans="1:6" x14ac:dyDescent="0.2">
      <c r="A709" s="48">
        <v>214</v>
      </c>
      <c r="B709" s="48">
        <v>450500</v>
      </c>
      <c r="C709" s="48">
        <v>280500</v>
      </c>
      <c r="D709" s="48">
        <v>6</v>
      </c>
      <c r="E709" s="48">
        <v>35</v>
      </c>
      <c r="F709" s="48">
        <v>13.16039</v>
      </c>
    </row>
    <row r="710" spans="1:6" x14ac:dyDescent="0.2">
      <c r="A710" s="48">
        <v>214</v>
      </c>
      <c r="B710" s="48">
        <v>451500</v>
      </c>
      <c r="C710" s="48">
        <v>280500</v>
      </c>
      <c r="D710" s="48">
        <v>6</v>
      </c>
      <c r="E710" s="48">
        <v>35</v>
      </c>
      <c r="F710" s="48">
        <v>13.2311</v>
      </c>
    </row>
    <row r="711" spans="1:6" x14ac:dyDescent="0.2">
      <c r="A711" s="48">
        <v>214</v>
      </c>
      <c r="B711" s="48">
        <v>452500</v>
      </c>
      <c r="C711" s="48">
        <v>280500</v>
      </c>
      <c r="D711" s="48">
        <v>6</v>
      </c>
      <c r="E711" s="48">
        <v>35</v>
      </c>
      <c r="F711" s="48">
        <v>14.32358</v>
      </c>
    </row>
    <row r="712" spans="1:6" x14ac:dyDescent="0.2">
      <c r="A712" s="48">
        <v>214</v>
      </c>
      <c r="B712" s="48">
        <v>439500</v>
      </c>
      <c r="C712" s="48">
        <v>279500</v>
      </c>
      <c r="D712" s="48">
        <v>6</v>
      </c>
      <c r="E712" s="48">
        <v>35</v>
      </c>
      <c r="F712" s="48">
        <v>15.28994</v>
      </c>
    </row>
    <row r="713" spans="1:6" x14ac:dyDescent="0.2">
      <c r="A713" s="48">
        <v>214</v>
      </c>
      <c r="B713" s="48">
        <v>440500</v>
      </c>
      <c r="C713" s="48">
        <v>279500</v>
      </c>
      <c r="D713" s="48">
        <v>6</v>
      </c>
      <c r="E713" s="48">
        <v>35</v>
      </c>
      <c r="F713" s="48">
        <v>14.04828</v>
      </c>
    </row>
    <row r="714" spans="1:6" x14ac:dyDescent="0.2">
      <c r="A714" s="48">
        <v>214</v>
      </c>
      <c r="B714" s="48">
        <v>441500</v>
      </c>
      <c r="C714" s="48">
        <v>279500</v>
      </c>
      <c r="D714" s="48">
        <v>6</v>
      </c>
      <c r="E714" s="48">
        <v>35</v>
      </c>
      <c r="F714" s="48">
        <v>13.26366</v>
      </c>
    </row>
    <row r="715" spans="1:6" x14ac:dyDescent="0.2">
      <c r="A715" s="48">
        <v>214</v>
      </c>
      <c r="B715" s="48">
        <v>442500</v>
      </c>
      <c r="C715" s="48">
        <v>279500</v>
      </c>
      <c r="D715" s="48">
        <v>6</v>
      </c>
      <c r="E715" s="48">
        <v>35</v>
      </c>
      <c r="F715" s="48">
        <v>12.91855</v>
      </c>
    </row>
    <row r="716" spans="1:6" x14ac:dyDescent="0.2">
      <c r="A716" s="48">
        <v>214</v>
      </c>
      <c r="B716" s="48">
        <v>443500</v>
      </c>
      <c r="C716" s="48">
        <v>279500</v>
      </c>
      <c r="D716" s="48">
        <v>6</v>
      </c>
      <c r="E716" s="48">
        <v>35</v>
      </c>
      <c r="F716" s="48">
        <v>12.982430000000001</v>
      </c>
    </row>
    <row r="717" spans="1:6" x14ac:dyDescent="0.2">
      <c r="A717" s="48">
        <v>214</v>
      </c>
      <c r="B717" s="48">
        <v>444500</v>
      </c>
      <c r="C717" s="48">
        <v>279500</v>
      </c>
      <c r="D717" s="48">
        <v>6</v>
      </c>
      <c r="E717" s="48">
        <v>35</v>
      </c>
      <c r="F717" s="48">
        <v>13.057639999999999</v>
      </c>
    </row>
    <row r="718" spans="1:6" x14ac:dyDescent="0.2">
      <c r="A718" s="48">
        <v>214</v>
      </c>
      <c r="B718" s="48">
        <v>445500</v>
      </c>
      <c r="C718" s="48">
        <v>279500</v>
      </c>
      <c r="D718" s="48">
        <v>6</v>
      </c>
      <c r="E718" s="48">
        <v>35</v>
      </c>
      <c r="F718" s="48">
        <v>12.446059999999999</v>
      </c>
    </row>
    <row r="719" spans="1:6" x14ac:dyDescent="0.2">
      <c r="A719" s="48">
        <v>214</v>
      </c>
      <c r="B719" s="48">
        <v>446500</v>
      </c>
      <c r="C719" s="48">
        <v>279500</v>
      </c>
      <c r="D719" s="48">
        <v>6</v>
      </c>
      <c r="E719" s="48">
        <v>35</v>
      </c>
      <c r="F719" s="48">
        <v>12.423450000000001</v>
      </c>
    </row>
    <row r="720" spans="1:6" x14ac:dyDescent="0.2">
      <c r="A720" s="48">
        <v>214</v>
      </c>
      <c r="B720" s="48">
        <v>447500</v>
      </c>
      <c r="C720" s="48">
        <v>279500</v>
      </c>
      <c r="D720" s="48">
        <v>6</v>
      </c>
      <c r="E720" s="48">
        <v>35</v>
      </c>
      <c r="F720" s="48">
        <v>12.78411</v>
      </c>
    </row>
    <row r="721" spans="1:6" x14ac:dyDescent="0.2">
      <c r="A721" s="48">
        <v>214</v>
      </c>
      <c r="B721" s="48">
        <v>448500</v>
      </c>
      <c r="C721" s="48">
        <v>279500</v>
      </c>
      <c r="D721" s="48">
        <v>6</v>
      </c>
      <c r="E721" s="48">
        <v>35</v>
      </c>
      <c r="F721" s="48">
        <v>14.91032</v>
      </c>
    </row>
    <row r="722" spans="1:6" x14ac:dyDescent="0.2">
      <c r="A722" s="48">
        <v>214</v>
      </c>
      <c r="B722" s="48">
        <v>449500</v>
      </c>
      <c r="C722" s="48">
        <v>279500</v>
      </c>
      <c r="D722" s="48">
        <v>6</v>
      </c>
      <c r="E722" s="48">
        <v>35</v>
      </c>
      <c r="F722" s="48">
        <v>17.892690000000002</v>
      </c>
    </row>
    <row r="723" spans="1:6" x14ac:dyDescent="0.2">
      <c r="A723" s="48">
        <v>214</v>
      </c>
      <c r="B723" s="48">
        <v>450500</v>
      </c>
      <c r="C723" s="48">
        <v>279500</v>
      </c>
      <c r="D723" s="48">
        <v>6</v>
      </c>
      <c r="E723" s="48">
        <v>35</v>
      </c>
      <c r="F723" s="48">
        <v>17.321290000000001</v>
      </c>
    </row>
    <row r="724" spans="1:6" x14ac:dyDescent="0.2">
      <c r="A724" s="48">
        <v>214</v>
      </c>
      <c r="B724" s="48">
        <v>451500</v>
      </c>
      <c r="C724" s="48">
        <v>279500</v>
      </c>
      <c r="D724" s="48">
        <v>6</v>
      </c>
      <c r="E724" s="48">
        <v>35</v>
      </c>
      <c r="F724" s="48">
        <v>18.282060000000001</v>
      </c>
    </row>
    <row r="725" spans="1:6" x14ac:dyDescent="0.2">
      <c r="A725" s="48">
        <v>214</v>
      </c>
      <c r="B725" s="48">
        <v>452500</v>
      </c>
      <c r="C725" s="48">
        <v>279500</v>
      </c>
      <c r="D725" s="48">
        <v>6</v>
      </c>
      <c r="E725" s="48">
        <v>35</v>
      </c>
      <c r="F725" s="48">
        <v>17.542680000000001</v>
      </c>
    </row>
    <row r="726" spans="1:6" x14ac:dyDescent="0.2">
      <c r="A726" s="48">
        <v>214</v>
      </c>
      <c r="B726" s="48">
        <v>453500</v>
      </c>
      <c r="C726" s="48">
        <v>279500</v>
      </c>
      <c r="D726" s="48">
        <v>6</v>
      </c>
      <c r="E726" s="48">
        <v>35</v>
      </c>
      <c r="F726" s="48">
        <v>15.23118</v>
      </c>
    </row>
    <row r="727" spans="1:6" x14ac:dyDescent="0.2">
      <c r="A727" s="48">
        <v>214</v>
      </c>
      <c r="B727" s="48">
        <v>439500</v>
      </c>
      <c r="C727" s="48">
        <v>278500</v>
      </c>
      <c r="D727" s="48">
        <v>6</v>
      </c>
      <c r="E727" s="48">
        <v>35</v>
      </c>
      <c r="F727" s="48">
        <v>15.623329999999999</v>
      </c>
    </row>
    <row r="728" spans="1:6" x14ac:dyDescent="0.2">
      <c r="A728" s="48">
        <v>214</v>
      </c>
      <c r="B728" s="48">
        <v>440500</v>
      </c>
      <c r="C728" s="48">
        <v>278500</v>
      </c>
      <c r="D728" s="48">
        <v>6</v>
      </c>
      <c r="E728" s="48">
        <v>35</v>
      </c>
      <c r="F728" s="48">
        <v>13.742459999999999</v>
      </c>
    </row>
    <row r="729" spans="1:6" x14ac:dyDescent="0.2">
      <c r="A729" s="48">
        <v>214</v>
      </c>
      <c r="B729" s="48">
        <v>441500</v>
      </c>
      <c r="C729" s="48">
        <v>278500</v>
      </c>
      <c r="D729" s="48">
        <v>6</v>
      </c>
      <c r="E729" s="48">
        <v>35</v>
      </c>
      <c r="F729" s="48">
        <v>12.83437</v>
      </c>
    </row>
    <row r="730" spans="1:6" x14ac:dyDescent="0.2">
      <c r="A730" s="48">
        <v>214</v>
      </c>
      <c r="B730" s="48">
        <v>442500</v>
      </c>
      <c r="C730" s="48">
        <v>278500</v>
      </c>
      <c r="D730" s="48">
        <v>6</v>
      </c>
      <c r="E730" s="48">
        <v>35</v>
      </c>
      <c r="F730" s="48">
        <v>12.394450000000001</v>
      </c>
    </row>
    <row r="731" spans="1:6" x14ac:dyDescent="0.2">
      <c r="A731" s="48">
        <v>214</v>
      </c>
      <c r="B731" s="48">
        <v>443500</v>
      </c>
      <c r="C731" s="48">
        <v>278500</v>
      </c>
      <c r="D731" s="48">
        <v>6</v>
      </c>
      <c r="E731" s="48">
        <v>35</v>
      </c>
      <c r="F731" s="48">
        <v>12.30842</v>
      </c>
    </row>
    <row r="732" spans="1:6" x14ac:dyDescent="0.2">
      <c r="A732" s="48">
        <v>214</v>
      </c>
      <c r="B732" s="48">
        <v>444500</v>
      </c>
      <c r="C732" s="48">
        <v>278500</v>
      </c>
      <c r="D732" s="48">
        <v>6</v>
      </c>
      <c r="E732" s="48">
        <v>35</v>
      </c>
      <c r="F732" s="48">
        <v>12.149139999999999</v>
      </c>
    </row>
    <row r="733" spans="1:6" x14ac:dyDescent="0.2">
      <c r="A733" s="48">
        <v>214</v>
      </c>
      <c r="B733" s="48">
        <v>445500</v>
      </c>
      <c r="C733" s="48">
        <v>278500</v>
      </c>
      <c r="D733" s="48">
        <v>6</v>
      </c>
      <c r="E733" s="48">
        <v>35</v>
      </c>
      <c r="F733" s="48">
        <v>12.82114</v>
      </c>
    </row>
    <row r="734" spans="1:6" x14ac:dyDescent="0.2">
      <c r="A734" s="48">
        <v>214</v>
      </c>
      <c r="B734" s="48">
        <v>446500</v>
      </c>
      <c r="C734" s="48">
        <v>278500</v>
      </c>
      <c r="D734" s="48">
        <v>6</v>
      </c>
      <c r="E734" s="48">
        <v>35</v>
      </c>
      <c r="F734" s="48">
        <v>12.215249999999999</v>
      </c>
    </row>
    <row r="735" spans="1:6" x14ac:dyDescent="0.2">
      <c r="A735" s="48">
        <v>214</v>
      </c>
      <c r="B735" s="48">
        <v>447500</v>
      </c>
      <c r="C735" s="48">
        <v>278500</v>
      </c>
      <c r="D735" s="48">
        <v>6</v>
      </c>
      <c r="E735" s="48">
        <v>35</v>
      </c>
      <c r="F735" s="48">
        <v>12.39776</v>
      </c>
    </row>
    <row r="736" spans="1:6" x14ac:dyDescent="0.2">
      <c r="A736" s="48">
        <v>214</v>
      </c>
      <c r="B736" s="48">
        <v>448500</v>
      </c>
      <c r="C736" s="48">
        <v>278500</v>
      </c>
      <c r="D736" s="48">
        <v>6</v>
      </c>
      <c r="E736" s="48">
        <v>35</v>
      </c>
      <c r="F736" s="48">
        <v>12.71138</v>
      </c>
    </row>
    <row r="737" spans="1:6" x14ac:dyDescent="0.2">
      <c r="A737" s="48">
        <v>214</v>
      </c>
      <c r="B737" s="48">
        <v>449500</v>
      </c>
      <c r="C737" s="48">
        <v>278500</v>
      </c>
      <c r="D737" s="48">
        <v>6</v>
      </c>
      <c r="E737" s="48">
        <v>35</v>
      </c>
      <c r="F737" s="48">
        <v>13.39794</v>
      </c>
    </row>
    <row r="738" spans="1:6" x14ac:dyDescent="0.2">
      <c r="A738" s="48">
        <v>214</v>
      </c>
      <c r="B738" s="48">
        <v>450500</v>
      </c>
      <c r="C738" s="48">
        <v>278500</v>
      </c>
      <c r="D738" s="48">
        <v>6</v>
      </c>
      <c r="E738" s="48">
        <v>35</v>
      </c>
      <c r="F738" s="48">
        <v>14.125920000000001</v>
      </c>
    </row>
    <row r="739" spans="1:6" x14ac:dyDescent="0.2">
      <c r="A739" s="48">
        <v>214</v>
      </c>
      <c r="B739" s="48">
        <v>451500</v>
      </c>
      <c r="C739" s="48">
        <v>278500</v>
      </c>
      <c r="D739" s="48">
        <v>6</v>
      </c>
      <c r="E739" s="48">
        <v>35</v>
      </c>
      <c r="F739" s="48">
        <v>15.486499999999999</v>
      </c>
    </row>
    <row r="740" spans="1:6" x14ac:dyDescent="0.2">
      <c r="A740" s="48">
        <v>214</v>
      </c>
      <c r="B740" s="48">
        <v>452500</v>
      </c>
      <c r="C740" s="48">
        <v>278500</v>
      </c>
      <c r="D740" s="48">
        <v>6</v>
      </c>
      <c r="E740" s="48">
        <v>35</v>
      </c>
      <c r="F740" s="48">
        <v>13.66511</v>
      </c>
    </row>
    <row r="741" spans="1:6" x14ac:dyDescent="0.2">
      <c r="A741" s="48">
        <v>214</v>
      </c>
      <c r="B741" s="48">
        <v>453500</v>
      </c>
      <c r="C741" s="48">
        <v>278500</v>
      </c>
      <c r="D741" s="48">
        <v>6</v>
      </c>
      <c r="E741" s="48">
        <v>35</v>
      </c>
      <c r="F741" s="48">
        <v>16.24785</v>
      </c>
    </row>
    <row r="742" spans="1:6" x14ac:dyDescent="0.2">
      <c r="A742" s="48">
        <v>214</v>
      </c>
      <c r="B742" s="48">
        <v>439500</v>
      </c>
      <c r="C742" s="48">
        <v>277500</v>
      </c>
      <c r="D742" s="48">
        <v>6</v>
      </c>
      <c r="E742" s="48">
        <v>35</v>
      </c>
      <c r="F742" s="48">
        <v>15.75257</v>
      </c>
    </row>
    <row r="743" spans="1:6" x14ac:dyDescent="0.2">
      <c r="A743" s="48">
        <v>214</v>
      </c>
      <c r="B743" s="48">
        <v>440500</v>
      </c>
      <c r="C743" s="48">
        <v>277500</v>
      </c>
      <c r="D743" s="48">
        <v>6</v>
      </c>
      <c r="E743" s="48">
        <v>35</v>
      </c>
      <c r="F743" s="48">
        <v>13.785209999999999</v>
      </c>
    </row>
    <row r="744" spans="1:6" x14ac:dyDescent="0.2">
      <c r="A744" s="48">
        <v>214</v>
      </c>
      <c r="B744" s="48">
        <v>441500</v>
      </c>
      <c r="C744" s="48">
        <v>277500</v>
      </c>
      <c r="D744" s="48">
        <v>6</v>
      </c>
      <c r="E744" s="48">
        <v>35</v>
      </c>
      <c r="F744" s="48">
        <v>12.632389999999999</v>
      </c>
    </row>
    <row r="745" spans="1:6" x14ac:dyDescent="0.2">
      <c r="A745" s="48">
        <v>214</v>
      </c>
      <c r="B745" s="48">
        <v>442500</v>
      </c>
      <c r="C745" s="48">
        <v>277500</v>
      </c>
      <c r="D745" s="48">
        <v>6</v>
      </c>
      <c r="E745" s="48">
        <v>35</v>
      </c>
      <c r="F745" s="48">
        <v>12.42501</v>
      </c>
    </row>
    <row r="746" spans="1:6" x14ac:dyDescent="0.2">
      <c r="A746" s="48">
        <v>214</v>
      </c>
      <c r="B746" s="48">
        <v>443500</v>
      </c>
      <c r="C746" s="48">
        <v>277500</v>
      </c>
      <c r="D746" s="48">
        <v>6</v>
      </c>
      <c r="E746" s="48">
        <v>35</v>
      </c>
      <c r="F746" s="48">
        <v>12.128769999999999</v>
      </c>
    </row>
    <row r="747" spans="1:6" x14ac:dyDescent="0.2">
      <c r="A747" s="48">
        <v>214</v>
      </c>
      <c r="B747" s="48">
        <v>444500</v>
      </c>
      <c r="C747" s="48">
        <v>277500</v>
      </c>
      <c r="D747" s="48">
        <v>6</v>
      </c>
      <c r="E747" s="48">
        <v>35</v>
      </c>
      <c r="F747" s="48">
        <v>11.876749999999999</v>
      </c>
    </row>
    <row r="748" spans="1:6" x14ac:dyDescent="0.2">
      <c r="A748" s="48">
        <v>214</v>
      </c>
      <c r="B748" s="48">
        <v>445500</v>
      </c>
      <c r="C748" s="48">
        <v>277500</v>
      </c>
      <c r="D748" s="48">
        <v>6</v>
      </c>
      <c r="E748" s="48">
        <v>35</v>
      </c>
      <c r="F748" s="48">
        <v>11.935040000000001</v>
      </c>
    </row>
    <row r="749" spans="1:6" x14ac:dyDescent="0.2">
      <c r="A749" s="48">
        <v>214</v>
      </c>
      <c r="B749" s="48">
        <v>446500</v>
      </c>
      <c r="C749" s="48">
        <v>277500</v>
      </c>
      <c r="D749" s="48">
        <v>6</v>
      </c>
      <c r="E749" s="48">
        <v>35</v>
      </c>
      <c r="F749" s="48">
        <v>12.694739999999999</v>
      </c>
    </row>
    <row r="750" spans="1:6" x14ac:dyDescent="0.2">
      <c r="A750" s="48">
        <v>214</v>
      </c>
      <c r="B750" s="48">
        <v>447500</v>
      </c>
      <c r="C750" s="48">
        <v>277500</v>
      </c>
      <c r="D750" s="48">
        <v>6</v>
      </c>
      <c r="E750" s="48">
        <v>35</v>
      </c>
      <c r="F750" s="48">
        <v>12.434760000000001</v>
      </c>
    </row>
    <row r="751" spans="1:6" x14ac:dyDescent="0.2">
      <c r="A751" s="48">
        <v>214</v>
      </c>
      <c r="B751" s="48">
        <v>448500</v>
      </c>
      <c r="C751" s="48">
        <v>277500</v>
      </c>
      <c r="D751" s="48">
        <v>6</v>
      </c>
      <c r="E751" s="48">
        <v>35</v>
      </c>
      <c r="F751" s="48">
        <v>12.739089999999999</v>
      </c>
    </row>
    <row r="752" spans="1:6" x14ac:dyDescent="0.2">
      <c r="A752" s="48">
        <v>214</v>
      </c>
      <c r="B752" s="48">
        <v>449500</v>
      </c>
      <c r="C752" s="48">
        <v>277500</v>
      </c>
      <c r="D752" s="48">
        <v>6</v>
      </c>
      <c r="E752" s="48">
        <v>35</v>
      </c>
      <c r="F752" s="48">
        <v>16.023489999999999</v>
      </c>
    </row>
    <row r="753" spans="1:6" x14ac:dyDescent="0.2">
      <c r="A753" s="48">
        <v>214</v>
      </c>
      <c r="B753" s="48">
        <v>450500</v>
      </c>
      <c r="C753" s="48">
        <v>277500</v>
      </c>
      <c r="D753" s="48">
        <v>6</v>
      </c>
      <c r="E753" s="48">
        <v>35</v>
      </c>
      <c r="F753" s="48">
        <v>17.291160000000001</v>
      </c>
    </row>
    <row r="754" spans="1:6" x14ac:dyDescent="0.2">
      <c r="A754" s="48">
        <v>214</v>
      </c>
      <c r="B754" s="48">
        <v>451500</v>
      </c>
      <c r="C754" s="48">
        <v>277500</v>
      </c>
      <c r="D754" s="48">
        <v>6</v>
      </c>
      <c r="E754" s="48">
        <v>35</v>
      </c>
      <c r="F754" s="48">
        <v>15.9251</v>
      </c>
    </row>
    <row r="755" spans="1:6" x14ac:dyDescent="0.2">
      <c r="A755" s="48">
        <v>214</v>
      </c>
      <c r="B755" s="48">
        <v>452500</v>
      </c>
      <c r="C755" s="48">
        <v>277500</v>
      </c>
      <c r="D755" s="48">
        <v>6</v>
      </c>
      <c r="E755" s="48">
        <v>35</v>
      </c>
      <c r="F755" s="48">
        <v>14.02337</v>
      </c>
    </row>
    <row r="756" spans="1:6" x14ac:dyDescent="0.2">
      <c r="A756" s="48">
        <v>214</v>
      </c>
      <c r="B756" s="48">
        <v>453500</v>
      </c>
      <c r="C756" s="48">
        <v>277500</v>
      </c>
      <c r="D756" s="48">
        <v>6</v>
      </c>
      <c r="E756" s="48">
        <v>35</v>
      </c>
      <c r="F756" s="48">
        <v>12.715680000000001</v>
      </c>
    </row>
    <row r="757" spans="1:6" x14ac:dyDescent="0.2">
      <c r="A757" s="48">
        <v>214</v>
      </c>
      <c r="B757" s="48">
        <v>454500</v>
      </c>
      <c r="C757" s="48">
        <v>277500</v>
      </c>
      <c r="D757" s="48">
        <v>6</v>
      </c>
      <c r="E757" s="48">
        <v>35</v>
      </c>
      <c r="F757" s="48">
        <v>12.89906</v>
      </c>
    </row>
    <row r="758" spans="1:6" x14ac:dyDescent="0.2">
      <c r="A758" s="48">
        <v>214</v>
      </c>
      <c r="B758" s="48">
        <v>438500</v>
      </c>
      <c r="C758" s="48">
        <v>276500</v>
      </c>
      <c r="D758" s="48">
        <v>6</v>
      </c>
      <c r="E758" s="48">
        <v>35</v>
      </c>
      <c r="F758" s="48">
        <v>15.54142</v>
      </c>
    </row>
    <row r="759" spans="1:6" x14ac:dyDescent="0.2">
      <c r="A759" s="48">
        <v>214</v>
      </c>
      <c r="B759" s="48">
        <v>439500</v>
      </c>
      <c r="C759" s="48">
        <v>276500</v>
      </c>
      <c r="D759" s="48">
        <v>6</v>
      </c>
      <c r="E759" s="48">
        <v>35</v>
      </c>
      <c r="F759" s="48">
        <v>13.55452</v>
      </c>
    </row>
    <row r="760" spans="1:6" x14ac:dyDescent="0.2">
      <c r="A760" s="48">
        <v>214</v>
      </c>
      <c r="B760" s="48">
        <v>440500</v>
      </c>
      <c r="C760" s="48">
        <v>276500</v>
      </c>
      <c r="D760" s="48">
        <v>6</v>
      </c>
      <c r="E760" s="48">
        <v>35</v>
      </c>
      <c r="F760" s="48">
        <v>13.19102</v>
      </c>
    </row>
    <row r="761" spans="1:6" x14ac:dyDescent="0.2">
      <c r="A761" s="48">
        <v>214</v>
      </c>
      <c r="B761" s="48">
        <v>441500</v>
      </c>
      <c r="C761" s="48">
        <v>276500</v>
      </c>
      <c r="D761" s="48">
        <v>6</v>
      </c>
      <c r="E761" s="48">
        <v>35</v>
      </c>
      <c r="F761" s="48">
        <v>12.85375</v>
      </c>
    </row>
    <row r="762" spans="1:6" x14ac:dyDescent="0.2">
      <c r="A762" s="48">
        <v>214</v>
      </c>
      <c r="B762" s="48">
        <v>442500</v>
      </c>
      <c r="C762" s="48">
        <v>276500</v>
      </c>
      <c r="D762" s="48">
        <v>6</v>
      </c>
      <c r="E762" s="48">
        <v>35</v>
      </c>
      <c r="F762" s="48">
        <v>12.521559999999999</v>
      </c>
    </row>
    <row r="763" spans="1:6" x14ac:dyDescent="0.2">
      <c r="A763" s="48">
        <v>214</v>
      </c>
      <c r="B763" s="48">
        <v>443500</v>
      </c>
      <c r="C763" s="48">
        <v>276500</v>
      </c>
      <c r="D763" s="48">
        <v>6</v>
      </c>
      <c r="E763" s="48">
        <v>35</v>
      </c>
      <c r="F763" s="48">
        <v>12.18666</v>
      </c>
    </row>
    <row r="764" spans="1:6" x14ac:dyDescent="0.2">
      <c r="A764" s="48">
        <v>214</v>
      </c>
      <c r="B764" s="48">
        <v>444500</v>
      </c>
      <c r="C764" s="48">
        <v>276500</v>
      </c>
      <c r="D764" s="48">
        <v>6</v>
      </c>
      <c r="E764" s="48">
        <v>35</v>
      </c>
      <c r="F764" s="48">
        <v>12.152060000000001</v>
      </c>
    </row>
    <row r="765" spans="1:6" x14ac:dyDescent="0.2">
      <c r="A765" s="48">
        <v>214</v>
      </c>
      <c r="B765" s="48">
        <v>445500</v>
      </c>
      <c r="C765" s="48">
        <v>276500</v>
      </c>
      <c r="D765" s="48">
        <v>6</v>
      </c>
      <c r="E765" s="48">
        <v>35</v>
      </c>
      <c r="F765" s="48">
        <v>11.839740000000001</v>
      </c>
    </row>
    <row r="766" spans="1:6" x14ac:dyDescent="0.2">
      <c r="A766" s="48">
        <v>214</v>
      </c>
      <c r="B766" s="48">
        <v>446500</v>
      </c>
      <c r="C766" s="48">
        <v>276500</v>
      </c>
      <c r="D766" s="48">
        <v>6</v>
      </c>
      <c r="E766" s="48">
        <v>35</v>
      </c>
      <c r="F766" s="48">
        <v>11.892749999999999</v>
      </c>
    </row>
    <row r="767" spans="1:6" x14ac:dyDescent="0.2">
      <c r="A767" s="48">
        <v>214</v>
      </c>
      <c r="B767" s="48">
        <v>447500</v>
      </c>
      <c r="C767" s="48">
        <v>276500</v>
      </c>
      <c r="D767" s="48">
        <v>6</v>
      </c>
      <c r="E767" s="48">
        <v>35</v>
      </c>
      <c r="F767" s="48">
        <v>13.2334</v>
      </c>
    </row>
    <row r="768" spans="1:6" x14ac:dyDescent="0.2">
      <c r="A768" s="48">
        <v>214</v>
      </c>
      <c r="B768" s="48">
        <v>448500</v>
      </c>
      <c r="C768" s="48">
        <v>276500</v>
      </c>
      <c r="D768" s="48">
        <v>6</v>
      </c>
      <c r="E768" s="48">
        <v>35</v>
      </c>
      <c r="F768" s="48">
        <v>12.856669999999999</v>
      </c>
    </row>
    <row r="769" spans="1:6" x14ac:dyDescent="0.2">
      <c r="A769" s="48">
        <v>214</v>
      </c>
      <c r="B769" s="48">
        <v>449500</v>
      </c>
      <c r="C769" s="48">
        <v>276500</v>
      </c>
      <c r="D769" s="48">
        <v>6</v>
      </c>
      <c r="E769" s="48">
        <v>35</v>
      </c>
      <c r="F769" s="48">
        <v>17.522120000000001</v>
      </c>
    </row>
    <row r="770" spans="1:6" x14ac:dyDescent="0.2">
      <c r="A770" s="48">
        <v>214</v>
      </c>
      <c r="B770" s="48">
        <v>450500</v>
      </c>
      <c r="C770" s="48">
        <v>276500</v>
      </c>
      <c r="D770" s="48">
        <v>6</v>
      </c>
      <c r="E770" s="48">
        <v>35</v>
      </c>
      <c r="F770" s="48">
        <v>18.38467</v>
      </c>
    </row>
    <row r="771" spans="1:6" x14ac:dyDescent="0.2">
      <c r="A771" s="48">
        <v>214</v>
      </c>
      <c r="B771" s="48">
        <v>451500</v>
      </c>
      <c r="C771" s="48">
        <v>276500</v>
      </c>
      <c r="D771" s="48">
        <v>6</v>
      </c>
      <c r="E771" s="48">
        <v>35</v>
      </c>
      <c r="F771" s="48">
        <v>17.992319999999999</v>
      </c>
    </row>
    <row r="772" spans="1:6" x14ac:dyDescent="0.2">
      <c r="A772" s="48">
        <v>214</v>
      </c>
      <c r="B772" s="48">
        <v>452500</v>
      </c>
      <c r="C772" s="48">
        <v>276500</v>
      </c>
      <c r="D772" s="48">
        <v>6</v>
      </c>
      <c r="E772" s="48">
        <v>35</v>
      </c>
      <c r="F772" s="48">
        <v>13.859769999999999</v>
      </c>
    </row>
    <row r="773" spans="1:6" x14ac:dyDescent="0.2">
      <c r="A773" s="48">
        <v>214</v>
      </c>
      <c r="B773" s="48">
        <v>453500</v>
      </c>
      <c r="C773" s="48">
        <v>276500</v>
      </c>
      <c r="D773" s="48">
        <v>6</v>
      </c>
      <c r="E773" s="48">
        <v>35</v>
      </c>
      <c r="F773" s="48">
        <v>12.34371</v>
      </c>
    </row>
    <row r="774" spans="1:6" x14ac:dyDescent="0.2">
      <c r="A774" s="48">
        <v>214</v>
      </c>
      <c r="B774" s="48">
        <v>454500</v>
      </c>
      <c r="C774" s="48">
        <v>276500</v>
      </c>
      <c r="D774" s="48">
        <v>6</v>
      </c>
      <c r="E774" s="48">
        <v>35</v>
      </c>
      <c r="F774" s="48">
        <v>11.986750000000001</v>
      </c>
    </row>
    <row r="775" spans="1:6" x14ac:dyDescent="0.2">
      <c r="A775" s="48">
        <v>214</v>
      </c>
      <c r="B775" s="48">
        <v>437500</v>
      </c>
      <c r="C775" s="48">
        <v>275500</v>
      </c>
      <c r="D775" s="48">
        <v>6</v>
      </c>
      <c r="E775" s="48">
        <v>35</v>
      </c>
      <c r="F775" s="48">
        <v>16.07244</v>
      </c>
    </row>
    <row r="776" spans="1:6" x14ac:dyDescent="0.2">
      <c r="A776" s="48">
        <v>214</v>
      </c>
      <c r="B776" s="48">
        <v>438500</v>
      </c>
      <c r="C776" s="48">
        <v>275500</v>
      </c>
      <c r="D776" s="48">
        <v>6</v>
      </c>
      <c r="E776" s="48">
        <v>35</v>
      </c>
      <c r="F776" s="48">
        <v>13.83333</v>
      </c>
    </row>
    <row r="777" spans="1:6" x14ac:dyDescent="0.2">
      <c r="A777" s="48">
        <v>214</v>
      </c>
      <c r="B777" s="48">
        <v>439500</v>
      </c>
      <c r="C777" s="48">
        <v>275500</v>
      </c>
      <c r="D777" s="48">
        <v>6</v>
      </c>
      <c r="E777" s="48">
        <v>35</v>
      </c>
      <c r="F777" s="48">
        <v>13.040660000000001</v>
      </c>
    </row>
    <row r="778" spans="1:6" x14ac:dyDescent="0.2">
      <c r="A778" s="48">
        <v>214</v>
      </c>
      <c r="B778" s="48">
        <v>440500</v>
      </c>
      <c r="C778" s="48">
        <v>275500</v>
      </c>
      <c r="D778" s="48">
        <v>6</v>
      </c>
      <c r="E778" s="48">
        <v>35</v>
      </c>
      <c r="F778" s="48">
        <v>12.611409999999999</v>
      </c>
    </row>
    <row r="779" spans="1:6" x14ac:dyDescent="0.2">
      <c r="A779" s="48">
        <v>214</v>
      </c>
      <c r="B779" s="48">
        <v>441500</v>
      </c>
      <c r="C779" s="48">
        <v>275500</v>
      </c>
      <c r="D779" s="48">
        <v>6</v>
      </c>
      <c r="E779" s="48">
        <v>35</v>
      </c>
      <c r="F779" s="48">
        <v>12.52314</v>
      </c>
    </row>
    <row r="780" spans="1:6" x14ac:dyDescent="0.2">
      <c r="A780" s="48">
        <v>214</v>
      </c>
      <c r="B780" s="48">
        <v>442500</v>
      </c>
      <c r="C780" s="48">
        <v>275500</v>
      </c>
      <c r="D780" s="48">
        <v>6</v>
      </c>
      <c r="E780" s="48">
        <v>35</v>
      </c>
      <c r="F780" s="48">
        <v>12.09639</v>
      </c>
    </row>
    <row r="781" spans="1:6" x14ac:dyDescent="0.2">
      <c r="A781" s="48">
        <v>214</v>
      </c>
      <c r="B781" s="48">
        <v>443500</v>
      </c>
      <c r="C781" s="48">
        <v>275500</v>
      </c>
      <c r="D781" s="48">
        <v>6</v>
      </c>
      <c r="E781" s="48">
        <v>35</v>
      </c>
      <c r="F781" s="48">
        <v>11.515829999999999</v>
      </c>
    </row>
    <row r="782" spans="1:6" x14ac:dyDescent="0.2">
      <c r="A782" s="48">
        <v>214</v>
      </c>
      <c r="B782" s="48">
        <v>444500</v>
      </c>
      <c r="C782" s="48">
        <v>275500</v>
      </c>
      <c r="D782" s="48">
        <v>6</v>
      </c>
      <c r="E782" s="48">
        <v>35</v>
      </c>
      <c r="F782" s="48">
        <v>11.57596</v>
      </c>
    </row>
    <row r="783" spans="1:6" x14ac:dyDescent="0.2">
      <c r="A783" s="48">
        <v>214</v>
      </c>
      <c r="B783" s="48">
        <v>445500</v>
      </c>
      <c r="C783" s="48">
        <v>275500</v>
      </c>
      <c r="D783" s="48">
        <v>6</v>
      </c>
      <c r="E783" s="48">
        <v>35</v>
      </c>
      <c r="F783" s="48">
        <v>12.02337</v>
      </c>
    </row>
    <row r="784" spans="1:6" x14ac:dyDescent="0.2">
      <c r="A784" s="48">
        <v>214</v>
      </c>
      <c r="B784" s="48">
        <v>446500</v>
      </c>
      <c r="C784" s="48">
        <v>275500</v>
      </c>
      <c r="D784" s="48">
        <v>6</v>
      </c>
      <c r="E784" s="48">
        <v>35</v>
      </c>
      <c r="F784" s="48">
        <v>12.128959999999999</v>
      </c>
    </row>
    <row r="785" spans="1:6" x14ac:dyDescent="0.2">
      <c r="A785" s="48">
        <v>214</v>
      </c>
      <c r="B785" s="48">
        <v>447500</v>
      </c>
      <c r="C785" s="48">
        <v>275500</v>
      </c>
      <c r="D785" s="48">
        <v>6</v>
      </c>
      <c r="E785" s="48">
        <v>35</v>
      </c>
      <c r="F785" s="48">
        <v>13.143230000000001</v>
      </c>
    </row>
    <row r="786" spans="1:6" x14ac:dyDescent="0.2">
      <c r="A786" s="48">
        <v>214</v>
      </c>
      <c r="B786" s="48">
        <v>448500</v>
      </c>
      <c r="C786" s="48">
        <v>275500</v>
      </c>
      <c r="D786" s="48">
        <v>6</v>
      </c>
      <c r="E786" s="48">
        <v>35</v>
      </c>
      <c r="F786" s="48">
        <v>15.531750000000001</v>
      </c>
    </row>
    <row r="787" spans="1:6" x14ac:dyDescent="0.2">
      <c r="A787" s="48">
        <v>214</v>
      </c>
      <c r="B787" s="48">
        <v>449500</v>
      </c>
      <c r="C787" s="48">
        <v>275500</v>
      </c>
      <c r="D787" s="48">
        <v>6</v>
      </c>
      <c r="E787" s="48">
        <v>35</v>
      </c>
      <c r="F787" s="48">
        <v>16.4282</v>
      </c>
    </row>
    <row r="788" spans="1:6" x14ac:dyDescent="0.2">
      <c r="A788" s="48">
        <v>214</v>
      </c>
      <c r="B788" s="48">
        <v>450500</v>
      </c>
      <c r="C788" s="48">
        <v>275500</v>
      </c>
      <c r="D788" s="48">
        <v>6</v>
      </c>
      <c r="E788" s="48">
        <v>35</v>
      </c>
      <c r="F788" s="48">
        <v>21.379650000000002</v>
      </c>
    </row>
    <row r="789" spans="1:6" x14ac:dyDescent="0.2">
      <c r="A789" s="48">
        <v>214</v>
      </c>
      <c r="B789" s="48">
        <v>451500</v>
      </c>
      <c r="C789" s="48">
        <v>275500</v>
      </c>
      <c r="D789" s="48">
        <v>6</v>
      </c>
      <c r="E789" s="48">
        <v>35</v>
      </c>
      <c r="F789" s="48">
        <v>16.40729</v>
      </c>
    </row>
    <row r="790" spans="1:6" x14ac:dyDescent="0.2">
      <c r="A790" s="48">
        <v>214</v>
      </c>
      <c r="B790" s="48">
        <v>452500</v>
      </c>
      <c r="C790" s="48">
        <v>275500</v>
      </c>
      <c r="D790" s="48">
        <v>6</v>
      </c>
      <c r="E790" s="48">
        <v>35</v>
      </c>
      <c r="F790" s="48">
        <v>12.91391</v>
      </c>
    </row>
    <row r="791" spans="1:6" x14ac:dyDescent="0.2">
      <c r="A791" s="48">
        <v>214</v>
      </c>
      <c r="B791" s="48">
        <v>453500</v>
      </c>
      <c r="C791" s="48">
        <v>275500</v>
      </c>
      <c r="D791" s="48">
        <v>6</v>
      </c>
      <c r="E791" s="48">
        <v>35</v>
      </c>
      <c r="F791" s="48">
        <v>12.20623</v>
      </c>
    </row>
    <row r="792" spans="1:6" x14ac:dyDescent="0.2">
      <c r="A792" s="48">
        <v>214</v>
      </c>
      <c r="B792" s="48">
        <v>454500</v>
      </c>
      <c r="C792" s="48">
        <v>275500</v>
      </c>
      <c r="D792" s="48">
        <v>6</v>
      </c>
      <c r="E792" s="48">
        <v>35</v>
      </c>
      <c r="F792" s="48">
        <v>11.61271</v>
      </c>
    </row>
    <row r="793" spans="1:6" x14ac:dyDescent="0.2">
      <c r="A793" s="48">
        <v>214</v>
      </c>
      <c r="B793" s="48">
        <v>455500</v>
      </c>
      <c r="C793" s="48">
        <v>275500</v>
      </c>
      <c r="D793" s="48">
        <v>6</v>
      </c>
      <c r="E793" s="48">
        <v>35</v>
      </c>
      <c r="F793" s="48">
        <v>12.310790000000001</v>
      </c>
    </row>
    <row r="794" spans="1:6" x14ac:dyDescent="0.2">
      <c r="A794" s="48">
        <v>214</v>
      </c>
      <c r="B794" s="48">
        <v>437500</v>
      </c>
      <c r="C794" s="48">
        <v>274500</v>
      </c>
      <c r="D794" s="48">
        <v>6</v>
      </c>
      <c r="E794" s="48">
        <v>35</v>
      </c>
      <c r="F794" s="48">
        <v>15.675689999999999</v>
      </c>
    </row>
    <row r="795" spans="1:6" x14ac:dyDescent="0.2">
      <c r="A795" s="48">
        <v>214</v>
      </c>
      <c r="B795" s="48">
        <v>438500</v>
      </c>
      <c r="C795" s="48">
        <v>274500</v>
      </c>
      <c r="D795" s="48">
        <v>6</v>
      </c>
      <c r="E795" s="48">
        <v>35</v>
      </c>
      <c r="F795" s="48">
        <v>14.386229999999999</v>
      </c>
    </row>
    <row r="796" spans="1:6" x14ac:dyDescent="0.2">
      <c r="A796" s="48">
        <v>214</v>
      </c>
      <c r="B796" s="48">
        <v>439500</v>
      </c>
      <c r="C796" s="48">
        <v>274500</v>
      </c>
      <c r="D796" s="48">
        <v>6</v>
      </c>
      <c r="E796" s="48">
        <v>35</v>
      </c>
      <c r="F796" s="48">
        <v>13.497780000000001</v>
      </c>
    </row>
    <row r="797" spans="1:6" x14ac:dyDescent="0.2">
      <c r="A797" s="48">
        <v>214</v>
      </c>
      <c r="B797" s="48">
        <v>440500</v>
      </c>
      <c r="C797" s="48">
        <v>274500</v>
      </c>
      <c r="D797" s="48">
        <v>6</v>
      </c>
      <c r="E797" s="48">
        <v>35</v>
      </c>
      <c r="F797" s="48">
        <v>12.176270000000001</v>
      </c>
    </row>
    <row r="798" spans="1:6" x14ac:dyDescent="0.2">
      <c r="A798" s="48">
        <v>214</v>
      </c>
      <c r="B798" s="48">
        <v>441500</v>
      </c>
      <c r="C798" s="48">
        <v>274500</v>
      </c>
      <c r="D798" s="48">
        <v>6</v>
      </c>
      <c r="E798" s="48">
        <v>35</v>
      </c>
      <c r="F798" s="48">
        <v>12.01765</v>
      </c>
    </row>
    <row r="799" spans="1:6" x14ac:dyDescent="0.2">
      <c r="A799" s="48">
        <v>214</v>
      </c>
      <c r="B799" s="48">
        <v>442500</v>
      </c>
      <c r="C799" s="48">
        <v>274500</v>
      </c>
      <c r="D799" s="48">
        <v>6</v>
      </c>
      <c r="E799" s="48">
        <v>35</v>
      </c>
      <c r="F799" s="48">
        <v>11.691560000000001</v>
      </c>
    </row>
    <row r="800" spans="1:6" x14ac:dyDescent="0.2">
      <c r="A800" s="48">
        <v>214</v>
      </c>
      <c r="B800" s="48">
        <v>443500</v>
      </c>
      <c r="C800" s="48">
        <v>274500</v>
      </c>
      <c r="D800" s="48">
        <v>6</v>
      </c>
      <c r="E800" s="48">
        <v>35</v>
      </c>
      <c r="F800" s="48">
        <v>11.54233</v>
      </c>
    </row>
    <row r="801" spans="1:6" x14ac:dyDescent="0.2">
      <c r="A801" s="48">
        <v>214</v>
      </c>
      <c r="B801" s="48">
        <v>444500</v>
      </c>
      <c r="C801" s="48">
        <v>274500</v>
      </c>
      <c r="D801" s="48">
        <v>6</v>
      </c>
      <c r="E801" s="48">
        <v>35</v>
      </c>
      <c r="F801" s="48">
        <v>11.95715</v>
      </c>
    </row>
    <row r="802" spans="1:6" x14ac:dyDescent="0.2">
      <c r="A802" s="48">
        <v>214</v>
      </c>
      <c r="B802" s="48">
        <v>445500</v>
      </c>
      <c r="C802" s="48">
        <v>274500</v>
      </c>
      <c r="D802" s="48">
        <v>6</v>
      </c>
      <c r="E802" s="48">
        <v>35</v>
      </c>
      <c r="F802" s="48">
        <v>12.022550000000001</v>
      </c>
    </row>
    <row r="803" spans="1:6" x14ac:dyDescent="0.2">
      <c r="A803" s="48">
        <v>214</v>
      </c>
      <c r="B803" s="48">
        <v>446500</v>
      </c>
      <c r="C803" s="48">
        <v>274500</v>
      </c>
      <c r="D803" s="48">
        <v>6</v>
      </c>
      <c r="E803" s="48">
        <v>35</v>
      </c>
      <c r="F803" s="48">
        <v>11.741020000000001</v>
      </c>
    </row>
    <row r="804" spans="1:6" x14ac:dyDescent="0.2">
      <c r="A804" s="48">
        <v>214</v>
      </c>
      <c r="B804" s="48">
        <v>447500</v>
      </c>
      <c r="C804" s="48">
        <v>274500</v>
      </c>
      <c r="D804" s="48">
        <v>6</v>
      </c>
      <c r="E804" s="48">
        <v>35</v>
      </c>
      <c r="F804" s="48">
        <v>12.491680000000001</v>
      </c>
    </row>
    <row r="805" spans="1:6" x14ac:dyDescent="0.2">
      <c r="A805" s="48">
        <v>214</v>
      </c>
      <c r="B805" s="48">
        <v>448500</v>
      </c>
      <c r="C805" s="48">
        <v>274500</v>
      </c>
      <c r="D805" s="48">
        <v>6</v>
      </c>
      <c r="E805" s="48">
        <v>35</v>
      </c>
      <c r="F805" s="48">
        <v>13.98926</v>
      </c>
    </row>
    <row r="806" spans="1:6" x14ac:dyDescent="0.2">
      <c r="A806" s="48">
        <v>214</v>
      </c>
      <c r="B806" s="48">
        <v>449500</v>
      </c>
      <c r="C806" s="48">
        <v>274500</v>
      </c>
      <c r="D806" s="48">
        <v>6</v>
      </c>
      <c r="E806" s="48">
        <v>35</v>
      </c>
      <c r="F806" s="48">
        <v>14.85765</v>
      </c>
    </row>
    <row r="807" spans="1:6" x14ac:dyDescent="0.2">
      <c r="A807" s="48">
        <v>214</v>
      </c>
      <c r="B807" s="48">
        <v>450500</v>
      </c>
      <c r="C807" s="48">
        <v>274500</v>
      </c>
      <c r="D807" s="48">
        <v>6</v>
      </c>
      <c r="E807" s="48">
        <v>35</v>
      </c>
      <c r="F807" s="48">
        <v>15.713279999999999</v>
      </c>
    </row>
    <row r="808" spans="1:6" x14ac:dyDescent="0.2">
      <c r="A808" s="48">
        <v>214</v>
      </c>
      <c r="B808" s="48">
        <v>451500</v>
      </c>
      <c r="C808" s="48">
        <v>274500</v>
      </c>
      <c r="D808" s="48">
        <v>6</v>
      </c>
      <c r="E808" s="48">
        <v>35</v>
      </c>
      <c r="F808" s="48">
        <v>15.66512</v>
      </c>
    </row>
    <row r="809" spans="1:6" x14ac:dyDescent="0.2">
      <c r="A809" s="48">
        <v>214</v>
      </c>
      <c r="B809" s="48">
        <v>452500</v>
      </c>
      <c r="C809" s="48">
        <v>274500</v>
      </c>
      <c r="D809" s="48">
        <v>6</v>
      </c>
      <c r="E809" s="48">
        <v>35</v>
      </c>
      <c r="F809" s="48">
        <v>14.29327</v>
      </c>
    </row>
    <row r="810" spans="1:6" x14ac:dyDescent="0.2">
      <c r="A810" s="48">
        <v>214</v>
      </c>
      <c r="B810" s="48">
        <v>453500</v>
      </c>
      <c r="C810" s="48">
        <v>274500</v>
      </c>
      <c r="D810" s="48">
        <v>6</v>
      </c>
      <c r="E810" s="48">
        <v>35</v>
      </c>
      <c r="F810" s="48">
        <v>12.531969999999999</v>
      </c>
    </row>
    <row r="811" spans="1:6" x14ac:dyDescent="0.2">
      <c r="A811" s="48">
        <v>214</v>
      </c>
      <c r="B811" s="48">
        <v>454500</v>
      </c>
      <c r="C811" s="48">
        <v>274500</v>
      </c>
      <c r="D811" s="48">
        <v>6</v>
      </c>
      <c r="E811" s="48">
        <v>35</v>
      </c>
      <c r="F811" s="48">
        <v>11.6531</v>
      </c>
    </row>
    <row r="812" spans="1:6" x14ac:dyDescent="0.2">
      <c r="A812" s="48">
        <v>214</v>
      </c>
      <c r="B812" s="48">
        <v>455500</v>
      </c>
      <c r="C812" s="48">
        <v>274500</v>
      </c>
      <c r="D812" s="48">
        <v>6</v>
      </c>
      <c r="E812" s="48">
        <v>35</v>
      </c>
      <c r="F812" s="48">
        <v>11.539849999999999</v>
      </c>
    </row>
    <row r="813" spans="1:6" x14ac:dyDescent="0.2">
      <c r="A813" s="48">
        <v>214</v>
      </c>
      <c r="B813" s="48">
        <v>437500</v>
      </c>
      <c r="C813" s="48">
        <v>273500</v>
      </c>
      <c r="D813" s="48">
        <v>6</v>
      </c>
      <c r="E813" s="48">
        <v>35</v>
      </c>
      <c r="F813" s="48">
        <v>12.72611</v>
      </c>
    </row>
    <row r="814" spans="1:6" x14ac:dyDescent="0.2">
      <c r="A814" s="48">
        <v>214</v>
      </c>
      <c r="B814" s="48">
        <v>438500</v>
      </c>
      <c r="C814" s="48">
        <v>273500</v>
      </c>
      <c r="D814" s="48">
        <v>6</v>
      </c>
      <c r="E814" s="48">
        <v>35</v>
      </c>
      <c r="F814" s="48">
        <v>13.10375</v>
      </c>
    </row>
    <row r="815" spans="1:6" x14ac:dyDescent="0.2">
      <c r="A815" s="48">
        <v>214</v>
      </c>
      <c r="B815" s="48">
        <v>439500</v>
      </c>
      <c r="C815" s="48">
        <v>273500</v>
      </c>
      <c r="D815" s="48">
        <v>6</v>
      </c>
      <c r="E815" s="48">
        <v>35</v>
      </c>
      <c r="F815" s="48">
        <v>12.044560000000001</v>
      </c>
    </row>
    <row r="816" spans="1:6" x14ac:dyDescent="0.2">
      <c r="A816" s="48">
        <v>214</v>
      </c>
      <c r="B816" s="48">
        <v>440500</v>
      </c>
      <c r="C816" s="48">
        <v>273500</v>
      </c>
      <c r="D816" s="48">
        <v>6</v>
      </c>
      <c r="E816" s="48">
        <v>35</v>
      </c>
      <c r="F816" s="48">
        <v>12.94627</v>
      </c>
    </row>
    <row r="817" spans="1:6" x14ac:dyDescent="0.2">
      <c r="A817" s="48">
        <v>214</v>
      </c>
      <c r="B817" s="48">
        <v>441500</v>
      </c>
      <c r="C817" s="48">
        <v>273500</v>
      </c>
      <c r="D817" s="48">
        <v>6</v>
      </c>
      <c r="E817" s="48">
        <v>35</v>
      </c>
      <c r="F817" s="48">
        <v>12.922739999999999</v>
      </c>
    </row>
    <row r="818" spans="1:6" x14ac:dyDescent="0.2">
      <c r="A818" s="48">
        <v>214</v>
      </c>
      <c r="B818" s="48">
        <v>442500</v>
      </c>
      <c r="C818" s="48">
        <v>273500</v>
      </c>
      <c r="D818" s="48">
        <v>6</v>
      </c>
      <c r="E818" s="48">
        <v>35</v>
      </c>
      <c r="F818" s="48">
        <v>11.869149999999999</v>
      </c>
    </row>
    <row r="819" spans="1:6" x14ac:dyDescent="0.2">
      <c r="A819" s="48">
        <v>214</v>
      </c>
      <c r="B819" s="48">
        <v>443500</v>
      </c>
      <c r="C819" s="48">
        <v>273500</v>
      </c>
      <c r="D819" s="48">
        <v>6</v>
      </c>
      <c r="E819" s="48">
        <v>35</v>
      </c>
      <c r="F819" s="48">
        <v>11.57164</v>
      </c>
    </row>
    <row r="820" spans="1:6" x14ac:dyDescent="0.2">
      <c r="A820" s="48">
        <v>214</v>
      </c>
      <c r="B820" s="48">
        <v>444500</v>
      </c>
      <c r="C820" s="48">
        <v>273500</v>
      </c>
      <c r="D820" s="48">
        <v>6</v>
      </c>
      <c r="E820" s="48">
        <v>35</v>
      </c>
      <c r="F820" s="48">
        <v>14.314260000000001</v>
      </c>
    </row>
    <row r="821" spans="1:6" x14ac:dyDescent="0.2">
      <c r="A821" s="48">
        <v>214</v>
      </c>
      <c r="B821" s="48">
        <v>445500</v>
      </c>
      <c r="C821" s="48">
        <v>273500</v>
      </c>
      <c r="D821" s="48">
        <v>6</v>
      </c>
      <c r="E821" s="48">
        <v>35</v>
      </c>
      <c r="F821" s="48">
        <v>11.84179</v>
      </c>
    </row>
    <row r="822" spans="1:6" x14ac:dyDescent="0.2">
      <c r="A822" s="48">
        <v>214</v>
      </c>
      <c r="B822" s="48">
        <v>446500</v>
      </c>
      <c r="C822" s="48">
        <v>273500</v>
      </c>
      <c r="D822" s="48">
        <v>6</v>
      </c>
      <c r="E822" s="48">
        <v>35</v>
      </c>
      <c r="F822" s="48">
        <v>11.461869999999999</v>
      </c>
    </row>
    <row r="823" spans="1:6" x14ac:dyDescent="0.2">
      <c r="A823" s="48">
        <v>214</v>
      </c>
      <c r="B823" s="48">
        <v>447500</v>
      </c>
      <c r="C823" s="48">
        <v>273500</v>
      </c>
      <c r="D823" s="48">
        <v>6</v>
      </c>
      <c r="E823" s="48">
        <v>35</v>
      </c>
      <c r="F823" s="48">
        <v>12.33009</v>
      </c>
    </row>
    <row r="824" spans="1:6" x14ac:dyDescent="0.2">
      <c r="A824" s="48">
        <v>214</v>
      </c>
      <c r="B824" s="48">
        <v>448500</v>
      </c>
      <c r="C824" s="48">
        <v>273500</v>
      </c>
      <c r="D824" s="48">
        <v>6</v>
      </c>
      <c r="E824" s="48">
        <v>35</v>
      </c>
      <c r="F824" s="48">
        <v>13.152369999999999</v>
      </c>
    </row>
    <row r="825" spans="1:6" x14ac:dyDescent="0.2">
      <c r="A825" s="48">
        <v>214</v>
      </c>
      <c r="B825" s="48">
        <v>449500</v>
      </c>
      <c r="C825" s="48">
        <v>273500</v>
      </c>
      <c r="D825" s="48">
        <v>6</v>
      </c>
      <c r="E825" s="48">
        <v>35</v>
      </c>
      <c r="F825" s="48">
        <v>14.13964</v>
      </c>
    </row>
    <row r="826" spans="1:6" x14ac:dyDescent="0.2">
      <c r="A826" s="48">
        <v>214</v>
      </c>
      <c r="B826" s="48">
        <v>450500</v>
      </c>
      <c r="C826" s="48">
        <v>273500</v>
      </c>
      <c r="D826" s="48">
        <v>6</v>
      </c>
      <c r="E826" s="48">
        <v>35</v>
      </c>
      <c r="F826" s="48">
        <v>12.34895</v>
      </c>
    </row>
    <row r="827" spans="1:6" x14ac:dyDescent="0.2">
      <c r="A827" s="48">
        <v>214</v>
      </c>
      <c r="B827" s="48">
        <v>451500</v>
      </c>
      <c r="C827" s="48">
        <v>273500</v>
      </c>
      <c r="D827" s="48">
        <v>6</v>
      </c>
      <c r="E827" s="48">
        <v>35</v>
      </c>
      <c r="F827" s="48">
        <v>12.249280000000001</v>
      </c>
    </row>
    <row r="828" spans="1:6" x14ac:dyDescent="0.2">
      <c r="A828" s="48">
        <v>214</v>
      </c>
      <c r="B828" s="48">
        <v>452500</v>
      </c>
      <c r="C828" s="48">
        <v>273500</v>
      </c>
      <c r="D828" s="48">
        <v>6</v>
      </c>
      <c r="E828" s="48">
        <v>35</v>
      </c>
      <c r="F828" s="48">
        <v>13.28054</v>
      </c>
    </row>
    <row r="829" spans="1:6" x14ac:dyDescent="0.2">
      <c r="A829" s="48">
        <v>214</v>
      </c>
      <c r="B829" s="48">
        <v>453500</v>
      </c>
      <c r="C829" s="48">
        <v>273500</v>
      </c>
      <c r="D829" s="48">
        <v>6</v>
      </c>
      <c r="E829" s="48">
        <v>35</v>
      </c>
      <c r="F829" s="48">
        <v>13.1325</v>
      </c>
    </row>
    <row r="830" spans="1:6" x14ac:dyDescent="0.2">
      <c r="A830" s="48">
        <v>214</v>
      </c>
      <c r="B830" s="48">
        <v>454500</v>
      </c>
      <c r="C830" s="48">
        <v>273500</v>
      </c>
      <c r="D830" s="48">
        <v>6</v>
      </c>
      <c r="E830" s="48">
        <v>35</v>
      </c>
      <c r="F830" s="48">
        <v>11.55233</v>
      </c>
    </row>
    <row r="831" spans="1:6" x14ac:dyDescent="0.2">
      <c r="A831" s="48">
        <v>214</v>
      </c>
      <c r="B831" s="48">
        <v>455500</v>
      </c>
      <c r="C831" s="48">
        <v>273500</v>
      </c>
      <c r="D831" s="48">
        <v>6</v>
      </c>
      <c r="E831" s="48">
        <v>35</v>
      </c>
      <c r="F831" s="48">
        <v>11.670859999999999</v>
      </c>
    </row>
    <row r="832" spans="1:6" x14ac:dyDescent="0.2">
      <c r="A832" s="48">
        <v>214</v>
      </c>
      <c r="B832" s="48">
        <v>437500</v>
      </c>
      <c r="C832" s="48">
        <v>272500</v>
      </c>
      <c r="D832" s="48">
        <v>6</v>
      </c>
      <c r="E832" s="48">
        <v>35</v>
      </c>
      <c r="F832" s="48">
        <v>13.232950000000001</v>
      </c>
    </row>
    <row r="833" spans="1:6" x14ac:dyDescent="0.2">
      <c r="A833" s="48">
        <v>214</v>
      </c>
      <c r="B833" s="48">
        <v>438500</v>
      </c>
      <c r="C833" s="48">
        <v>272500</v>
      </c>
      <c r="D833" s="48">
        <v>6</v>
      </c>
      <c r="E833" s="48">
        <v>35</v>
      </c>
      <c r="F833" s="48">
        <v>12.01581</v>
      </c>
    </row>
    <row r="834" spans="1:6" x14ac:dyDescent="0.2">
      <c r="A834" s="48">
        <v>214</v>
      </c>
      <c r="B834" s="48">
        <v>439500</v>
      </c>
      <c r="C834" s="48">
        <v>272500</v>
      </c>
      <c r="D834" s="48">
        <v>6</v>
      </c>
      <c r="E834" s="48">
        <v>35</v>
      </c>
      <c r="F834" s="48">
        <v>11.728569999999999</v>
      </c>
    </row>
    <row r="835" spans="1:6" x14ac:dyDescent="0.2">
      <c r="A835" s="48">
        <v>214</v>
      </c>
      <c r="B835" s="48">
        <v>440500</v>
      </c>
      <c r="C835" s="48">
        <v>272500</v>
      </c>
      <c r="D835" s="48">
        <v>6</v>
      </c>
      <c r="E835" s="48">
        <v>35</v>
      </c>
      <c r="F835" s="48">
        <v>11.54494</v>
      </c>
    </row>
    <row r="836" spans="1:6" x14ac:dyDescent="0.2">
      <c r="A836" s="48">
        <v>214</v>
      </c>
      <c r="B836" s="48">
        <v>441500</v>
      </c>
      <c r="C836" s="48">
        <v>272500</v>
      </c>
      <c r="D836" s="48">
        <v>6</v>
      </c>
      <c r="E836" s="48">
        <v>35</v>
      </c>
      <c r="F836" s="48">
        <v>11.382339999999999</v>
      </c>
    </row>
    <row r="837" spans="1:6" x14ac:dyDescent="0.2">
      <c r="A837" s="48">
        <v>214</v>
      </c>
      <c r="B837" s="48">
        <v>442500</v>
      </c>
      <c r="C837" s="48">
        <v>272500</v>
      </c>
      <c r="D837" s="48">
        <v>6</v>
      </c>
      <c r="E837" s="48">
        <v>35</v>
      </c>
      <c r="F837" s="48">
        <v>11.8405</v>
      </c>
    </row>
    <row r="838" spans="1:6" x14ac:dyDescent="0.2">
      <c r="A838" s="48">
        <v>214</v>
      </c>
      <c r="B838" s="48">
        <v>443500</v>
      </c>
      <c r="C838" s="48">
        <v>272500</v>
      </c>
      <c r="D838" s="48">
        <v>6</v>
      </c>
      <c r="E838" s="48">
        <v>35</v>
      </c>
      <c r="F838" s="48">
        <v>12.19389</v>
      </c>
    </row>
    <row r="839" spans="1:6" x14ac:dyDescent="0.2">
      <c r="A839" s="48">
        <v>214</v>
      </c>
      <c r="B839" s="48">
        <v>444500</v>
      </c>
      <c r="C839" s="48">
        <v>272500</v>
      </c>
      <c r="D839" s="48">
        <v>6</v>
      </c>
      <c r="E839" s="48">
        <v>35</v>
      </c>
      <c r="F839" s="48">
        <v>12.407489999999999</v>
      </c>
    </row>
    <row r="840" spans="1:6" x14ac:dyDescent="0.2">
      <c r="A840" s="48">
        <v>214</v>
      </c>
      <c r="B840" s="48">
        <v>445500</v>
      </c>
      <c r="C840" s="48">
        <v>272500</v>
      </c>
      <c r="D840" s="48">
        <v>6</v>
      </c>
      <c r="E840" s="48">
        <v>35</v>
      </c>
      <c r="F840" s="48">
        <v>12.061070000000001</v>
      </c>
    </row>
    <row r="841" spans="1:6" x14ac:dyDescent="0.2">
      <c r="A841" s="48">
        <v>214</v>
      </c>
      <c r="B841" s="48">
        <v>446500</v>
      </c>
      <c r="C841" s="48">
        <v>272500</v>
      </c>
      <c r="D841" s="48">
        <v>6</v>
      </c>
      <c r="E841" s="48">
        <v>35</v>
      </c>
      <c r="F841" s="48">
        <v>11.54196</v>
      </c>
    </row>
    <row r="842" spans="1:6" x14ac:dyDescent="0.2">
      <c r="A842" s="48">
        <v>214</v>
      </c>
      <c r="B842" s="48">
        <v>447500</v>
      </c>
      <c r="C842" s="48">
        <v>272500</v>
      </c>
      <c r="D842" s="48">
        <v>6</v>
      </c>
      <c r="E842" s="48">
        <v>35</v>
      </c>
      <c r="F842" s="48">
        <v>11.190720000000001</v>
      </c>
    </row>
    <row r="843" spans="1:6" x14ac:dyDescent="0.2">
      <c r="A843" s="48">
        <v>214</v>
      </c>
      <c r="B843" s="48">
        <v>448500</v>
      </c>
      <c r="C843" s="48">
        <v>272500</v>
      </c>
      <c r="D843" s="48">
        <v>6</v>
      </c>
      <c r="E843" s="48">
        <v>35</v>
      </c>
      <c r="F843" s="48">
        <v>12.14494</v>
      </c>
    </row>
    <row r="844" spans="1:6" x14ac:dyDescent="0.2">
      <c r="A844" s="48">
        <v>214</v>
      </c>
      <c r="B844" s="48">
        <v>449500</v>
      </c>
      <c r="C844" s="48">
        <v>272500</v>
      </c>
      <c r="D844" s="48">
        <v>6</v>
      </c>
      <c r="E844" s="48">
        <v>35</v>
      </c>
      <c r="F844" s="48">
        <v>12.060420000000001</v>
      </c>
    </row>
    <row r="845" spans="1:6" x14ac:dyDescent="0.2">
      <c r="A845" s="48">
        <v>214</v>
      </c>
      <c r="B845" s="48">
        <v>450500</v>
      </c>
      <c r="C845" s="48">
        <v>272500</v>
      </c>
      <c r="D845" s="48">
        <v>6</v>
      </c>
      <c r="E845" s="48">
        <v>35</v>
      </c>
      <c r="F845" s="48">
        <v>11.18214</v>
      </c>
    </row>
    <row r="846" spans="1:6" x14ac:dyDescent="0.2">
      <c r="A846" s="48">
        <v>214</v>
      </c>
      <c r="B846" s="48">
        <v>451500</v>
      </c>
      <c r="C846" s="48">
        <v>272500</v>
      </c>
      <c r="D846" s="48">
        <v>6</v>
      </c>
      <c r="E846" s="48">
        <v>35</v>
      </c>
      <c r="F846" s="48">
        <v>10.71705</v>
      </c>
    </row>
    <row r="847" spans="1:6" x14ac:dyDescent="0.2">
      <c r="A847" s="48">
        <v>214</v>
      </c>
      <c r="B847" s="48">
        <v>452500</v>
      </c>
      <c r="C847" s="48">
        <v>272500</v>
      </c>
      <c r="D847" s="48">
        <v>6</v>
      </c>
      <c r="E847" s="48">
        <v>35</v>
      </c>
      <c r="F847" s="48">
        <v>10.34239</v>
      </c>
    </row>
    <row r="848" spans="1:6" x14ac:dyDescent="0.2">
      <c r="A848" s="48">
        <v>214</v>
      </c>
      <c r="B848" s="48">
        <v>438500</v>
      </c>
      <c r="C848" s="48">
        <v>271500</v>
      </c>
      <c r="D848" s="48">
        <v>6</v>
      </c>
      <c r="E848" s="48">
        <v>35</v>
      </c>
      <c r="F848" s="48">
        <v>11.26885</v>
      </c>
    </row>
    <row r="849" spans="1:6" x14ac:dyDescent="0.2">
      <c r="A849" s="48">
        <v>214</v>
      </c>
      <c r="B849" s="48">
        <v>439500</v>
      </c>
      <c r="C849" s="48">
        <v>271500</v>
      </c>
      <c r="D849" s="48">
        <v>6</v>
      </c>
      <c r="E849" s="48">
        <v>35</v>
      </c>
      <c r="F849" s="48">
        <v>11.49811</v>
      </c>
    </row>
    <row r="850" spans="1:6" x14ac:dyDescent="0.2">
      <c r="A850" s="48">
        <v>214</v>
      </c>
      <c r="B850" s="48">
        <v>440500</v>
      </c>
      <c r="C850" s="48">
        <v>271500</v>
      </c>
      <c r="D850" s="48">
        <v>6</v>
      </c>
      <c r="E850" s="48">
        <v>35</v>
      </c>
      <c r="F850" s="48">
        <v>11.279</v>
      </c>
    </row>
    <row r="851" spans="1:6" x14ac:dyDescent="0.2">
      <c r="A851" s="48">
        <v>214</v>
      </c>
      <c r="B851" s="48">
        <v>441500</v>
      </c>
      <c r="C851" s="48">
        <v>271500</v>
      </c>
      <c r="D851" s="48">
        <v>6</v>
      </c>
      <c r="E851" s="48">
        <v>35</v>
      </c>
      <c r="F851" s="48">
        <v>11.091200000000001</v>
      </c>
    </row>
    <row r="852" spans="1:6" x14ac:dyDescent="0.2">
      <c r="A852" s="48">
        <v>214</v>
      </c>
      <c r="B852" s="48">
        <v>442500</v>
      </c>
      <c r="C852" s="48">
        <v>271500</v>
      </c>
      <c r="D852" s="48">
        <v>6</v>
      </c>
      <c r="E852" s="48">
        <v>35</v>
      </c>
      <c r="F852" s="48">
        <v>10.98143</v>
      </c>
    </row>
    <row r="853" spans="1:6" x14ac:dyDescent="0.2">
      <c r="A853" s="48">
        <v>214</v>
      </c>
      <c r="B853" s="48">
        <v>443500</v>
      </c>
      <c r="C853" s="48">
        <v>271500</v>
      </c>
      <c r="D853" s="48">
        <v>6</v>
      </c>
      <c r="E853" s="48">
        <v>35</v>
      </c>
      <c r="F853" s="48">
        <v>10.961740000000001</v>
      </c>
    </row>
    <row r="854" spans="1:6" x14ac:dyDescent="0.2">
      <c r="A854" s="48">
        <v>214</v>
      </c>
      <c r="B854" s="48">
        <v>444500</v>
      </c>
      <c r="C854" s="48">
        <v>271500</v>
      </c>
      <c r="D854" s="48">
        <v>6</v>
      </c>
      <c r="E854" s="48">
        <v>35</v>
      </c>
      <c r="F854" s="48">
        <v>11.035830000000001</v>
      </c>
    </row>
    <row r="855" spans="1:6" x14ac:dyDescent="0.2">
      <c r="A855" s="48">
        <v>214</v>
      </c>
      <c r="B855" s="48">
        <v>445500</v>
      </c>
      <c r="C855" s="48">
        <v>271500</v>
      </c>
      <c r="D855" s="48">
        <v>6</v>
      </c>
      <c r="E855" s="48">
        <v>35</v>
      </c>
      <c r="F855" s="48">
        <v>11.747920000000001</v>
      </c>
    </row>
    <row r="856" spans="1:6" x14ac:dyDescent="0.2">
      <c r="A856" s="48">
        <v>214</v>
      </c>
      <c r="B856" s="48">
        <v>446500</v>
      </c>
      <c r="C856" s="48">
        <v>271500</v>
      </c>
      <c r="D856" s="48">
        <v>6</v>
      </c>
      <c r="E856" s="48">
        <v>35</v>
      </c>
      <c r="F856" s="48">
        <v>11.9473</v>
      </c>
    </row>
    <row r="857" spans="1:6" x14ac:dyDescent="0.2">
      <c r="A857" s="48">
        <v>214</v>
      </c>
      <c r="B857" s="48">
        <v>447500</v>
      </c>
      <c r="C857" s="48">
        <v>271500</v>
      </c>
      <c r="D857" s="48">
        <v>6</v>
      </c>
      <c r="E857" s="48">
        <v>35</v>
      </c>
      <c r="F857" s="48">
        <v>11.67596</v>
      </c>
    </row>
    <row r="858" spans="1:6" x14ac:dyDescent="0.2">
      <c r="A858" s="48">
        <v>214</v>
      </c>
      <c r="B858" s="48">
        <v>448500</v>
      </c>
      <c r="C858" s="48">
        <v>271500</v>
      </c>
      <c r="D858" s="48">
        <v>6</v>
      </c>
      <c r="E858" s="48">
        <v>35</v>
      </c>
      <c r="F858" s="48">
        <v>11.841010000000001</v>
      </c>
    </row>
    <row r="859" spans="1:6" x14ac:dyDescent="0.2">
      <c r="A859" s="48">
        <v>214</v>
      </c>
      <c r="B859" s="48">
        <v>449500</v>
      </c>
      <c r="C859" s="48">
        <v>271500</v>
      </c>
      <c r="D859" s="48">
        <v>6</v>
      </c>
      <c r="E859" s="48">
        <v>35</v>
      </c>
      <c r="F859" s="48">
        <v>10.70956</v>
      </c>
    </row>
    <row r="860" spans="1:6" x14ac:dyDescent="0.2">
      <c r="A860" s="48">
        <v>214</v>
      </c>
      <c r="B860" s="48">
        <v>450500</v>
      </c>
      <c r="C860" s="48">
        <v>271500</v>
      </c>
      <c r="D860" s="48">
        <v>6</v>
      </c>
      <c r="E860" s="48">
        <v>35</v>
      </c>
      <c r="F860" s="48">
        <v>10.52704</v>
      </c>
    </row>
    <row r="861" spans="1:6" x14ac:dyDescent="0.2">
      <c r="A861" s="48">
        <v>214</v>
      </c>
      <c r="B861" s="48">
        <v>438500</v>
      </c>
      <c r="C861" s="48">
        <v>270500</v>
      </c>
      <c r="D861" s="48">
        <v>6</v>
      </c>
      <c r="E861" s="48">
        <v>35</v>
      </c>
      <c r="F861" s="48">
        <v>11.14106</v>
      </c>
    </row>
    <row r="862" spans="1:6" x14ac:dyDescent="0.2">
      <c r="A862" s="48">
        <v>214</v>
      </c>
      <c r="B862" s="48">
        <v>439500</v>
      </c>
      <c r="C862" s="48">
        <v>270500</v>
      </c>
      <c r="D862" s="48">
        <v>6</v>
      </c>
      <c r="E862" s="48">
        <v>35</v>
      </c>
      <c r="F862" s="48">
        <v>11.107100000000001</v>
      </c>
    </row>
    <row r="863" spans="1:6" x14ac:dyDescent="0.2">
      <c r="A863" s="48">
        <v>214</v>
      </c>
      <c r="B863" s="48">
        <v>440500</v>
      </c>
      <c r="C863" s="48">
        <v>270500</v>
      </c>
      <c r="D863" s="48">
        <v>6</v>
      </c>
      <c r="E863" s="48">
        <v>35</v>
      </c>
      <c r="F863" s="48">
        <v>11.4293</v>
      </c>
    </row>
    <row r="864" spans="1:6" x14ac:dyDescent="0.2">
      <c r="A864" s="48">
        <v>214</v>
      </c>
      <c r="B864" s="48">
        <v>441500</v>
      </c>
      <c r="C864" s="48">
        <v>270500</v>
      </c>
      <c r="D864" s="48">
        <v>6</v>
      </c>
      <c r="E864" s="48">
        <v>35</v>
      </c>
      <c r="F864" s="48">
        <v>10.744490000000001</v>
      </c>
    </row>
    <row r="865" spans="1:6" x14ac:dyDescent="0.2">
      <c r="A865" s="48">
        <v>214</v>
      </c>
      <c r="B865" s="48">
        <v>442500</v>
      </c>
      <c r="C865" s="48">
        <v>270500</v>
      </c>
      <c r="D865" s="48">
        <v>6</v>
      </c>
      <c r="E865" s="48">
        <v>35</v>
      </c>
      <c r="F865" s="48">
        <v>10.677910000000001</v>
      </c>
    </row>
    <row r="866" spans="1:6" x14ac:dyDescent="0.2">
      <c r="A866" s="48">
        <v>214</v>
      </c>
      <c r="B866" s="48">
        <v>443500</v>
      </c>
      <c r="C866" s="48">
        <v>270500</v>
      </c>
      <c r="D866" s="48">
        <v>6</v>
      </c>
      <c r="E866" s="48">
        <v>35</v>
      </c>
      <c r="F866" s="48">
        <v>10.59061</v>
      </c>
    </row>
    <row r="867" spans="1:6" x14ac:dyDescent="0.2">
      <c r="A867" s="48">
        <v>214</v>
      </c>
      <c r="B867" s="48">
        <v>444500</v>
      </c>
      <c r="C867" s="48">
        <v>270500</v>
      </c>
      <c r="D867" s="48">
        <v>6</v>
      </c>
      <c r="E867" s="48">
        <v>35</v>
      </c>
      <c r="F867" s="48">
        <v>10.43299</v>
      </c>
    </row>
    <row r="868" spans="1:6" x14ac:dyDescent="0.2">
      <c r="A868" s="48">
        <v>214</v>
      </c>
      <c r="B868" s="48">
        <v>445500</v>
      </c>
      <c r="C868" s="48">
        <v>270500</v>
      </c>
      <c r="D868" s="48">
        <v>6</v>
      </c>
      <c r="E868" s="48">
        <v>35</v>
      </c>
      <c r="F868" s="48">
        <v>10.362349999999999</v>
      </c>
    </row>
    <row r="869" spans="1:6" x14ac:dyDescent="0.2">
      <c r="A869" s="48">
        <v>214</v>
      </c>
      <c r="B869" s="48">
        <v>446500</v>
      </c>
      <c r="C869" s="48">
        <v>270500</v>
      </c>
      <c r="D869" s="48">
        <v>6</v>
      </c>
      <c r="E869" s="48">
        <v>35</v>
      </c>
      <c r="F869" s="48">
        <v>10.34219</v>
      </c>
    </row>
    <row r="870" spans="1:6" x14ac:dyDescent="0.2">
      <c r="A870" s="48">
        <v>214</v>
      </c>
      <c r="B870" s="48">
        <v>447500</v>
      </c>
      <c r="C870" s="48">
        <v>270500</v>
      </c>
      <c r="D870" s="48">
        <v>6</v>
      </c>
      <c r="E870" s="48">
        <v>35</v>
      </c>
      <c r="F870" s="48">
        <v>10.749309999999999</v>
      </c>
    </row>
    <row r="871" spans="1:6" x14ac:dyDescent="0.2">
      <c r="A871" s="48">
        <v>214</v>
      </c>
      <c r="B871" s="48">
        <v>448500</v>
      </c>
      <c r="C871" s="48">
        <v>270500</v>
      </c>
      <c r="D871" s="48">
        <v>6</v>
      </c>
      <c r="E871" s="48">
        <v>35</v>
      </c>
      <c r="F871" s="48">
        <v>11.29532</v>
      </c>
    </row>
    <row r="872" spans="1:6" x14ac:dyDescent="0.2">
      <c r="A872" s="48">
        <v>214</v>
      </c>
      <c r="B872" s="48">
        <v>449500</v>
      </c>
      <c r="C872" s="48">
        <v>270500</v>
      </c>
      <c r="D872" s="48">
        <v>6</v>
      </c>
      <c r="E872" s="48">
        <v>35</v>
      </c>
      <c r="F872" s="48">
        <v>10.84258</v>
      </c>
    </row>
    <row r="873" spans="1:6" x14ac:dyDescent="0.2">
      <c r="A873" s="48">
        <v>214</v>
      </c>
      <c r="B873" s="48">
        <v>440500</v>
      </c>
      <c r="C873" s="48">
        <v>269500</v>
      </c>
      <c r="D873" s="48">
        <v>6</v>
      </c>
      <c r="E873" s="48">
        <v>35</v>
      </c>
      <c r="F873" s="48">
        <v>11.050330000000001</v>
      </c>
    </row>
    <row r="874" spans="1:6" x14ac:dyDescent="0.2">
      <c r="A874" s="48">
        <v>214</v>
      </c>
      <c r="B874" s="48">
        <v>441500</v>
      </c>
      <c r="C874" s="48">
        <v>269500</v>
      </c>
      <c r="D874" s="48">
        <v>6</v>
      </c>
      <c r="E874" s="48">
        <v>35</v>
      </c>
      <c r="F874" s="48">
        <v>10.582179999999999</v>
      </c>
    </row>
    <row r="875" spans="1:6" x14ac:dyDescent="0.2">
      <c r="A875" s="48">
        <v>214</v>
      </c>
      <c r="B875" s="48">
        <v>442500</v>
      </c>
      <c r="C875" s="48">
        <v>269500</v>
      </c>
      <c r="D875" s="48">
        <v>6</v>
      </c>
      <c r="E875" s="48">
        <v>35</v>
      </c>
      <c r="F875" s="48">
        <v>10.42212</v>
      </c>
    </row>
    <row r="876" spans="1:6" x14ac:dyDescent="0.2">
      <c r="A876" s="48">
        <v>214</v>
      </c>
      <c r="B876" s="48">
        <v>443500</v>
      </c>
      <c r="C876" s="48">
        <v>269500</v>
      </c>
      <c r="D876" s="48">
        <v>6</v>
      </c>
      <c r="E876" s="48">
        <v>35</v>
      </c>
      <c r="F876" s="48">
        <v>10.334210000000001</v>
      </c>
    </row>
    <row r="877" spans="1:6" x14ac:dyDescent="0.2">
      <c r="A877" s="48">
        <v>214</v>
      </c>
      <c r="B877" s="48">
        <v>444500</v>
      </c>
      <c r="C877" s="48">
        <v>269500</v>
      </c>
      <c r="D877" s="48">
        <v>6</v>
      </c>
      <c r="E877" s="48">
        <v>35</v>
      </c>
      <c r="F877" s="48">
        <v>10.176159999999999</v>
      </c>
    </row>
    <row r="878" spans="1:6" x14ac:dyDescent="0.2">
      <c r="A878" s="48">
        <v>214</v>
      </c>
      <c r="B878" s="48">
        <v>445500</v>
      </c>
      <c r="C878" s="48">
        <v>269500</v>
      </c>
      <c r="D878" s="48">
        <v>6</v>
      </c>
      <c r="E878" s="48">
        <v>35</v>
      </c>
      <c r="F878" s="48">
        <v>10.1007</v>
      </c>
    </row>
    <row r="879" spans="1:6" x14ac:dyDescent="0.2">
      <c r="A879" s="48">
        <v>214</v>
      </c>
      <c r="B879" s="48">
        <v>446500</v>
      </c>
      <c r="C879" s="48">
        <v>269500</v>
      </c>
      <c r="D879" s="48">
        <v>6</v>
      </c>
      <c r="E879" s="48">
        <v>35</v>
      </c>
      <c r="F879" s="48">
        <v>10.1029</v>
      </c>
    </row>
    <row r="880" spans="1:6" x14ac:dyDescent="0.2">
      <c r="A880" s="48">
        <v>214</v>
      </c>
      <c r="B880" s="48">
        <v>447500</v>
      </c>
      <c r="C880" s="48">
        <v>269500</v>
      </c>
      <c r="D880" s="48">
        <v>6</v>
      </c>
      <c r="E880" s="48">
        <v>35</v>
      </c>
      <c r="F880" s="48">
        <v>10.2064</v>
      </c>
    </row>
    <row r="881" spans="1:6" x14ac:dyDescent="0.2">
      <c r="A881" s="48">
        <v>214</v>
      </c>
      <c r="B881" s="48">
        <v>448500</v>
      </c>
      <c r="C881" s="48">
        <v>269500</v>
      </c>
      <c r="D881" s="48">
        <v>6</v>
      </c>
      <c r="E881" s="48">
        <v>35</v>
      </c>
      <c r="F881" s="48">
        <v>9.8643599999999996</v>
      </c>
    </row>
    <row r="882" spans="1:6" x14ac:dyDescent="0.2">
      <c r="A882" s="48">
        <v>214</v>
      </c>
      <c r="B882" s="48">
        <v>449500</v>
      </c>
      <c r="C882" s="48">
        <v>269500</v>
      </c>
      <c r="D882" s="48">
        <v>6</v>
      </c>
      <c r="E882" s="48">
        <v>35</v>
      </c>
      <c r="F882" s="48">
        <v>9.8584060000000004</v>
      </c>
    </row>
    <row r="883" spans="1:6" x14ac:dyDescent="0.2">
      <c r="A883" s="48">
        <v>214</v>
      </c>
      <c r="B883" s="48">
        <v>450500</v>
      </c>
      <c r="C883" s="48">
        <v>269500</v>
      </c>
      <c r="D883" s="48">
        <v>6</v>
      </c>
      <c r="E883" s="48">
        <v>35</v>
      </c>
      <c r="F883" s="48">
        <v>10.14803</v>
      </c>
    </row>
    <row r="884" spans="1:6" x14ac:dyDescent="0.2">
      <c r="A884" s="48">
        <v>214</v>
      </c>
      <c r="B884" s="48">
        <v>451500</v>
      </c>
      <c r="C884" s="48">
        <v>269500</v>
      </c>
      <c r="D884" s="48">
        <v>6</v>
      </c>
      <c r="E884" s="48">
        <v>32</v>
      </c>
      <c r="F884" s="48">
        <v>9.7861519999999995</v>
      </c>
    </row>
    <row r="885" spans="1:6" x14ac:dyDescent="0.2">
      <c r="A885" s="48">
        <v>214</v>
      </c>
      <c r="B885" s="48">
        <v>440500</v>
      </c>
      <c r="C885" s="48">
        <v>268500</v>
      </c>
      <c r="D885" s="48">
        <v>6</v>
      </c>
      <c r="E885" s="48">
        <v>35</v>
      </c>
      <c r="F885" s="48">
        <v>10.665240000000001</v>
      </c>
    </row>
    <row r="886" spans="1:6" x14ac:dyDescent="0.2">
      <c r="A886" s="48">
        <v>214</v>
      </c>
      <c r="B886" s="48">
        <v>441500</v>
      </c>
      <c r="C886" s="48">
        <v>268500</v>
      </c>
      <c r="D886" s="48">
        <v>6</v>
      </c>
      <c r="E886" s="48">
        <v>35</v>
      </c>
      <c r="F886" s="48">
        <v>10.647</v>
      </c>
    </row>
    <row r="887" spans="1:6" x14ac:dyDescent="0.2">
      <c r="A887" s="48">
        <v>214</v>
      </c>
      <c r="B887" s="48">
        <v>442500</v>
      </c>
      <c r="C887" s="48">
        <v>268500</v>
      </c>
      <c r="D887" s="48">
        <v>6</v>
      </c>
      <c r="E887" s="48">
        <v>35</v>
      </c>
      <c r="F887" s="48">
        <v>10.299250000000001</v>
      </c>
    </row>
    <row r="888" spans="1:6" x14ac:dyDescent="0.2">
      <c r="A888" s="48">
        <v>214</v>
      </c>
      <c r="B888" s="48">
        <v>443500</v>
      </c>
      <c r="C888" s="48">
        <v>268500</v>
      </c>
      <c r="D888" s="48">
        <v>6</v>
      </c>
      <c r="E888" s="48">
        <v>35</v>
      </c>
      <c r="F888" s="48">
        <v>10.239520000000001</v>
      </c>
    </row>
    <row r="889" spans="1:6" x14ac:dyDescent="0.2">
      <c r="A889" s="48">
        <v>214</v>
      </c>
      <c r="B889" s="48">
        <v>444500</v>
      </c>
      <c r="C889" s="48">
        <v>268500</v>
      </c>
      <c r="D889" s="48">
        <v>6</v>
      </c>
      <c r="E889" s="48">
        <v>35</v>
      </c>
      <c r="F889" s="48">
        <v>10.000360000000001</v>
      </c>
    </row>
    <row r="890" spans="1:6" x14ac:dyDescent="0.2">
      <c r="A890" s="48">
        <v>214</v>
      </c>
      <c r="B890" s="48">
        <v>445500</v>
      </c>
      <c r="C890" s="48">
        <v>268500</v>
      </c>
      <c r="D890" s="48">
        <v>6</v>
      </c>
      <c r="E890" s="48">
        <v>35</v>
      </c>
      <c r="F890" s="48">
        <v>9.9581169999999997</v>
      </c>
    </row>
    <row r="891" spans="1:6" x14ac:dyDescent="0.2">
      <c r="A891" s="48">
        <v>214</v>
      </c>
      <c r="B891" s="48">
        <v>446500</v>
      </c>
      <c r="C891" s="48">
        <v>268500</v>
      </c>
      <c r="D891" s="48">
        <v>6</v>
      </c>
      <c r="E891" s="48">
        <v>35</v>
      </c>
      <c r="F891" s="48">
        <v>10.04579</v>
      </c>
    </row>
    <row r="892" spans="1:6" x14ac:dyDescent="0.2">
      <c r="A892" s="48">
        <v>214</v>
      </c>
      <c r="B892" s="48">
        <v>447500</v>
      </c>
      <c r="C892" s="48">
        <v>268500</v>
      </c>
      <c r="D892" s="48">
        <v>6</v>
      </c>
      <c r="E892" s="48">
        <v>35</v>
      </c>
      <c r="F892" s="48">
        <v>9.7566129999999998</v>
      </c>
    </row>
    <row r="893" spans="1:6" x14ac:dyDescent="0.2">
      <c r="A893" s="48">
        <v>214</v>
      </c>
      <c r="B893" s="48">
        <v>448500</v>
      </c>
      <c r="C893" s="48">
        <v>268500</v>
      </c>
      <c r="D893" s="48">
        <v>6</v>
      </c>
      <c r="E893" s="48">
        <v>35</v>
      </c>
      <c r="F893" s="48">
        <v>9.5837400000000006</v>
      </c>
    </row>
    <row r="894" spans="1:6" x14ac:dyDescent="0.2">
      <c r="A894" s="48">
        <v>214</v>
      </c>
      <c r="B894" s="48">
        <v>449500</v>
      </c>
      <c r="C894" s="48">
        <v>268500</v>
      </c>
      <c r="D894" s="48">
        <v>6</v>
      </c>
      <c r="E894" s="48">
        <v>35</v>
      </c>
      <c r="F894" s="48">
        <v>9.5336280000000002</v>
      </c>
    </row>
    <row r="895" spans="1:6" x14ac:dyDescent="0.2">
      <c r="A895" s="48">
        <v>214</v>
      </c>
      <c r="B895" s="48">
        <v>450500</v>
      </c>
      <c r="C895" s="48">
        <v>268500</v>
      </c>
      <c r="D895" s="48">
        <v>6</v>
      </c>
      <c r="E895" s="48">
        <v>35</v>
      </c>
      <c r="F895" s="48">
        <v>9.4335780000000007</v>
      </c>
    </row>
    <row r="896" spans="1:6" x14ac:dyDescent="0.2">
      <c r="A896" s="48">
        <v>214</v>
      </c>
      <c r="B896" s="48">
        <v>451500</v>
      </c>
      <c r="C896" s="48">
        <v>268500</v>
      </c>
      <c r="D896" s="48">
        <v>6</v>
      </c>
      <c r="E896" s="48">
        <v>35</v>
      </c>
      <c r="F896" s="48">
        <v>9.9246200000000009</v>
      </c>
    </row>
    <row r="897" spans="1:6" x14ac:dyDescent="0.2">
      <c r="A897" s="48">
        <v>214</v>
      </c>
      <c r="B897" s="48">
        <v>452500</v>
      </c>
      <c r="C897" s="48">
        <v>268500</v>
      </c>
      <c r="D897" s="48">
        <v>6</v>
      </c>
      <c r="E897" s="48">
        <v>35</v>
      </c>
      <c r="F897" s="48">
        <v>9.5476670000000006</v>
      </c>
    </row>
    <row r="898" spans="1:6" x14ac:dyDescent="0.2">
      <c r="A898" s="48">
        <v>214</v>
      </c>
      <c r="B898" s="48">
        <v>453500</v>
      </c>
      <c r="C898" s="48">
        <v>268500</v>
      </c>
      <c r="D898" s="48">
        <v>6</v>
      </c>
      <c r="E898" s="48">
        <v>35</v>
      </c>
      <c r="F898" s="48">
        <v>9.5372009999999996</v>
      </c>
    </row>
    <row r="899" spans="1:6" x14ac:dyDescent="0.2">
      <c r="A899" s="48">
        <v>214</v>
      </c>
      <c r="B899" s="48">
        <v>440500</v>
      </c>
      <c r="C899" s="48">
        <v>267500</v>
      </c>
      <c r="D899" s="48">
        <v>6</v>
      </c>
      <c r="E899" s="48">
        <v>35</v>
      </c>
      <c r="F899" s="48">
        <v>10.278230000000001</v>
      </c>
    </row>
    <row r="900" spans="1:6" x14ac:dyDescent="0.2">
      <c r="A900" s="48">
        <v>214</v>
      </c>
      <c r="B900" s="48">
        <v>441500</v>
      </c>
      <c r="C900" s="48">
        <v>267500</v>
      </c>
      <c r="D900" s="48">
        <v>6</v>
      </c>
      <c r="E900" s="48">
        <v>35</v>
      </c>
      <c r="F900" s="48">
        <v>10.56204</v>
      </c>
    </row>
    <row r="901" spans="1:6" x14ac:dyDescent="0.2">
      <c r="A901" s="48">
        <v>214</v>
      </c>
      <c r="B901" s="48">
        <v>442500</v>
      </c>
      <c r="C901" s="48">
        <v>267500</v>
      </c>
      <c r="D901" s="48">
        <v>6</v>
      </c>
      <c r="E901" s="48">
        <v>35</v>
      </c>
      <c r="F901" s="48">
        <v>10.20476</v>
      </c>
    </row>
    <row r="902" spans="1:6" x14ac:dyDescent="0.2">
      <c r="A902" s="48">
        <v>214</v>
      </c>
      <c r="B902" s="48">
        <v>443500</v>
      </c>
      <c r="C902" s="48">
        <v>267500</v>
      </c>
      <c r="D902" s="48">
        <v>6</v>
      </c>
      <c r="E902" s="48">
        <v>35</v>
      </c>
      <c r="F902" s="48">
        <v>10.04688</v>
      </c>
    </row>
    <row r="903" spans="1:6" x14ac:dyDescent="0.2">
      <c r="A903" s="48">
        <v>214</v>
      </c>
      <c r="B903" s="48">
        <v>444500</v>
      </c>
      <c r="C903" s="48">
        <v>267500</v>
      </c>
      <c r="D903" s="48">
        <v>6</v>
      </c>
      <c r="E903" s="48">
        <v>35</v>
      </c>
      <c r="F903" s="48">
        <v>9.9595210000000005</v>
      </c>
    </row>
    <row r="904" spans="1:6" x14ac:dyDescent="0.2">
      <c r="A904" s="48">
        <v>214</v>
      </c>
      <c r="B904" s="48">
        <v>445500</v>
      </c>
      <c r="C904" s="48">
        <v>267500</v>
      </c>
      <c r="D904" s="48">
        <v>6</v>
      </c>
      <c r="E904" s="48">
        <v>35</v>
      </c>
      <c r="F904" s="48">
        <v>9.9797340000000005</v>
      </c>
    </row>
    <row r="905" spans="1:6" x14ac:dyDescent="0.2">
      <c r="A905" s="48">
        <v>214</v>
      </c>
      <c r="B905" s="48">
        <v>446500</v>
      </c>
      <c r="C905" s="48">
        <v>267500</v>
      </c>
      <c r="D905" s="48">
        <v>6</v>
      </c>
      <c r="E905" s="48">
        <v>35</v>
      </c>
      <c r="F905" s="48">
        <v>9.9787020000000002</v>
      </c>
    </row>
    <row r="906" spans="1:6" x14ac:dyDescent="0.2">
      <c r="A906" s="48">
        <v>214</v>
      </c>
      <c r="B906" s="48">
        <v>447500</v>
      </c>
      <c r="C906" s="48">
        <v>267500</v>
      </c>
      <c r="D906" s="48">
        <v>6</v>
      </c>
      <c r="E906" s="48">
        <v>35</v>
      </c>
      <c r="F906" s="48">
        <v>9.6433099999999996</v>
      </c>
    </row>
    <row r="907" spans="1:6" x14ac:dyDescent="0.2">
      <c r="A907" s="48">
        <v>214</v>
      </c>
      <c r="B907" s="48">
        <v>448500</v>
      </c>
      <c r="C907" s="48">
        <v>267500</v>
      </c>
      <c r="D907" s="48">
        <v>6</v>
      </c>
      <c r="E907" s="48">
        <v>35</v>
      </c>
      <c r="F907" s="48">
        <v>9.4396489999999993</v>
      </c>
    </row>
    <row r="908" spans="1:6" x14ac:dyDescent="0.2">
      <c r="A908" s="48">
        <v>214</v>
      </c>
      <c r="B908" s="48">
        <v>449500</v>
      </c>
      <c r="C908" s="48">
        <v>267500</v>
      </c>
      <c r="D908" s="48">
        <v>6</v>
      </c>
      <c r="E908" s="48">
        <v>35</v>
      </c>
      <c r="F908" s="48">
        <v>9.4161029999999997</v>
      </c>
    </row>
    <row r="909" spans="1:6" x14ac:dyDescent="0.2">
      <c r="A909" s="48">
        <v>214</v>
      </c>
      <c r="B909" s="48">
        <v>450500</v>
      </c>
      <c r="C909" s="48">
        <v>267500</v>
      </c>
      <c r="D909" s="48">
        <v>6</v>
      </c>
      <c r="E909" s="48">
        <v>35</v>
      </c>
      <c r="F909" s="48">
        <v>9.2850590000000004</v>
      </c>
    </row>
    <row r="910" spans="1:6" x14ac:dyDescent="0.2">
      <c r="A910" s="48">
        <v>214</v>
      </c>
      <c r="B910" s="48">
        <v>451500</v>
      </c>
      <c r="C910" s="48">
        <v>267500</v>
      </c>
      <c r="D910" s="48">
        <v>6</v>
      </c>
      <c r="E910" s="48">
        <v>35</v>
      </c>
      <c r="F910" s="48">
        <v>9.4440480000000004</v>
      </c>
    </row>
    <row r="911" spans="1:6" x14ac:dyDescent="0.2">
      <c r="A911" s="48">
        <v>214</v>
      </c>
      <c r="B911" s="48">
        <v>452500</v>
      </c>
      <c r="C911" s="48">
        <v>267500</v>
      </c>
      <c r="D911" s="48">
        <v>6</v>
      </c>
      <c r="E911" s="48">
        <v>35</v>
      </c>
      <c r="F911" s="48">
        <v>9.7880369999999992</v>
      </c>
    </row>
    <row r="912" spans="1:6" x14ac:dyDescent="0.2">
      <c r="A912" s="48">
        <v>214</v>
      </c>
      <c r="B912" s="48">
        <v>442500</v>
      </c>
      <c r="C912" s="48">
        <v>266500</v>
      </c>
      <c r="D912" s="48">
        <v>6</v>
      </c>
      <c r="E912" s="48">
        <v>35</v>
      </c>
      <c r="F912" s="48">
        <v>10.150180000000001</v>
      </c>
    </row>
    <row r="913" spans="1:6" x14ac:dyDescent="0.2">
      <c r="A913" s="48">
        <v>214</v>
      </c>
      <c r="B913" s="48">
        <v>443500</v>
      </c>
      <c r="C913" s="48">
        <v>266500</v>
      </c>
      <c r="D913" s="48">
        <v>6</v>
      </c>
      <c r="E913" s="48">
        <v>35</v>
      </c>
      <c r="F913" s="48">
        <v>10.039020000000001</v>
      </c>
    </row>
    <row r="914" spans="1:6" x14ac:dyDescent="0.2">
      <c r="A914" s="48">
        <v>214</v>
      </c>
      <c r="B914" s="48">
        <v>444500</v>
      </c>
      <c r="C914" s="48">
        <v>266500</v>
      </c>
      <c r="D914" s="48">
        <v>6</v>
      </c>
      <c r="E914" s="48">
        <v>35</v>
      </c>
      <c r="F914" s="48">
        <v>10.09568</v>
      </c>
    </row>
    <row r="915" spans="1:6" x14ac:dyDescent="0.2">
      <c r="A915" s="48">
        <v>214</v>
      </c>
      <c r="B915" s="48">
        <v>445500</v>
      </c>
      <c r="C915" s="48">
        <v>266500</v>
      </c>
      <c r="D915" s="48">
        <v>6</v>
      </c>
      <c r="E915" s="48">
        <v>35</v>
      </c>
      <c r="F915" s="48">
        <v>10.06152</v>
      </c>
    </row>
    <row r="916" spans="1:6" x14ac:dyDescent="0.2">
      <c r="A916" s="48">
        <v>214</v>
      </c>
      <c r="B916" s="48">
        <v>446500</v>
      </c>
      <c r="C916" s="48">
        <v>266500</v>
      </c>
      <c r="D916" s="48">
        <v>6</v>
      </c>
      <c r="E916" s="48">
        <v>35</v>
      </c>
      <c r="F916" s="48">
        <v>9.6616199999999992</v>
      </c>
    </row>
    <row r="917" spans="1:6" x14ac:dyDescent="0.2">
      <c r="A917" s="48">
        <v>214</v>
      </c>
      <c r="B917" s="48">
        <v>447500</v>
      </c>
      <c r="C917" s="48">
        <v>266500</v>
      </c>
      <c r="D917" s="48">
        <v>6</v>
      </c>
      <c r="E917" s="48">
        <v>35</v>
      </c>
      <c r="F917" s="48">
        <v>9.4621519999999997</v>
      </c>
    </row>
    <row r="918" spans="1:6" x14ac:dyDescent="0.2">
      <c r="A918" s="48">
        <v>214</v>
      </c>
      <c r="B918" s="48">
        <v>448500</v>
      </c>
      <c r="C918" s="48">
        <v>266500</v>
      </c>
      <c r="D918" s="48">
        <v>6</v>
      </c>
      <c r="E918" s="48">
        <v>35</v>
      </c>
      <c r="F918" s="48">
        <v>9.3714399999999998</v>
      </c>
    </row>
    <row r="919" spans="1:6" x14ac:dyDescent="0.2">
      <c r="A919" s="48">
        <v>214</v>
      </c>
      <c r="B919" s="48">
        <v>449500</v>
      </c>
      <c r="C919" s="48">
        <v>266500</v>
      </c>
      <c r="D919" s="48">
        <v>6</v>
      </c>
      <c r="E919" s="48">
        <v>35</v>
      </c>
      <c r="F919" s="48">
        <v>9.2817179999999997</v>
      </c>
    </row>
    <row r="920" spans="1:6" x14ac:dyDescent="0.2">
      <c r="A920" s="48">
        <v>214</v>
      </c>
      <c r="B920" s="48">
        <v>450500</v>
      </c>
      <c r="C920" s="48">
        <v>266500</v>
      </c>
      <c r="D920" s="48">
        <v>6</v>
      </c>
      <c r="E920" s="48">
        <v>35</v>
      </c>
      <c r="F920" s="48">
        <v>9.1665709999999994</v>
      </c>
    </row>
    <row r="921" spans="1:6" x14ac:dyDescent="0.2">
      <c r="A921" s="48">
        <v>214</v>
      </c>
      <c r="B921" s="48">
        <v>451500</v>
      </c>
      <c r="C921" s="48">
        <v>266500</v>
      </c>
      <c r="D921" s="48">
        <v>6</v>
      </c>
      <c r="E921" s="48">
        <v>35</v>
      </c>
      <c r="F921" s="48">
        <v>9.1798219999999997</v>
      </c>
    </row>
    <row r="922" spans="1:6" x14ac:dyDescent="0.2">
      <c r="A922" s="48">
        <v>214</v>
      </c>
      <c r="B922" s="48">
        <v>452500</v>
      </c>
      <c r="C922" s="48">
        <v>266500</v>
      </c>
      <c r="D922" s="48">
        <v>6</v>
      </c>
      <c r="E922" s="48">
        <v>35</v>
      </c>
      <c r="F922" s="48">
        <v>9.4905760000000008</v>
      </c>
    </row>
    <row r="923" spans="1:6" x14ac:dyDescent="0.2">
      <c r="A923" s="48">
        <v>214</v>
      </c>
      <c r="B923" s="48">
        <v>443500</v>
      </c>
      <c r="C923" s="48">
        <v>265500</v>
      </c>
      <c r="D923" s="48">
        <v>6</v>
      </c>
      <c r="E923" s="48">
        <v>35</v>
      </c>
      <c r="F923" s="48">
        <v>10.121650000000001</v>
      </c>
    </row>
    <row r="924" spans="1:6" x14ac:dyDescent="0.2">
      <c r="A924" s="48">
        <v>214</v>
      </c>
      <c r="B924" s="48">
        <v>444500</v>
      </c>
      <c r="C924" s="48">
        <v>265500</v>
      </c>
      <c r="D924" s="48">
        <v>6</v>
      </c>
      <c r="E924" s="48">
        <v>35</v>
      </c>
      <c r="F924" s="48">
        <v>10.01329</v>
      </c>
    </row>
    <row r="925" spans="1:6" x14ac:dyDescent="0.2">
      <c r="A925" s="48">
        <v>214</v>
      </c>
      <c r="B925" s="48">
        <v>445500</v>
      </c>
      <c r="C925" s="48">
        <v>265500</v>
      </c>
      <c r="D925" s="48">
        <v>6</v>
      </c>
      <c r="E925" s="48">
        <v>35</v>
      </c>
      <c r="F925" s="48">
        <v>9.7632290000000008</v>
      </c>
    </row>
    <row r="926" spans="1:6" x14ac:dyDescent="0.2">
      <c r="A926" s="48">
        <v>214</v>
      </c>
      <c r="B926" s="48">
        <v>446500</v>
      </c>
      <c r="C926" s="48">
        <v>265500</v>
      </c>
      <c r="D926" s="48">
        <v>6</v>
      </c>
      <c r="E926" s="48">
        <v>35</v>
      </c>
      <c r="F926" s="48">
        <v>9.4386849999999995</v>
      </c>
    </row>
    <row r="927" spans="1:6" x14ac:dyDescent="0.2">
      <c r="A927" s="48">
        <v>214</v>
      </c>
      <c r="B927" s="48">
        <v>447500</v>
      </c>
      <c r="C927" s="48">
        <v>265500</v>
      </c>
      <c r="D927" s="48">
        <v>6</v>
      </c>
      <c r="E927" s="48">
        <v>35</v>
      </c>
      <c r="F927" s="48">
        <v>9.3215400000000006</v>
      </c>
    </row>
    <row r="928" spans="1:6" x14ac:dyDescent="0.2">
      <c r="A928" s="48">
        <v>214</v>
      </c>
      <c r="B928" s="48">
        <v>448500</v>
      </c>
      <c r="C928" s="48">
        <v>265500</v>
      </c>
      <c r="D928" s="48">
        <v>6</v>
      </c>
      <c r="E928" s="48">
        <v>35</v>
      </c>
      <c r="F928" s="48">
        <v>9.2171559999999992</v>
      </c>
    </row>
    <row r="929" spans="1:6" x14ac:dyDescent="0.2">
      <c r="A929" s="48">
        <v>214</v>
      </c>
      <c r="B929" s="48">
        <v>449500</v>
      </c>
      <c r="C929" s="48">
        <v>265500</v>
      </c>
      <c r="D929" s="48">
        <v>6</v>
      </c>
      <c r="E929" s="48">
        <v>35</v>
      </c>
      <c r="F929" s="48">
        <v>9.0843930000000004</v>
      </c>
    </row>
    <row r="930" spans="1:6" x14ac:dyDescent="0.2">
      <c r="A930" s="48">
        <v>214</v>
      </c>
      <c r="B930" s="48">
        <v>450500</v>
      </c>
      <c r="C930" s="48">
        <v>265500</v>
      </c>
      <c r="D930" s="48">
        <v>6</v>
      </c>
      <c r="E930" s="48">
        <v>35</v>
      </c>
      <c r="F930" s="48">
        <v>9.0311830000000004</v>
      </c>
    </row>
    <row r="931" spans="1:6" x14ac:dyDescent="0.2">
      <c r="A931" s="48">
        <v>214</v>
      </c>
      <c r="B931" s="48">
        <v>451500</v>
      </c>
      <c r="C931" s="48">
        <v>265500</v>
      </c>
      <c r="D931" s="48">
        <v>6</v>
      </c>
      <c r="E931" s="48">
        <v>35</v>
      </c>
      <c r="F931" s="48">
        <v>9.0007819999999992</v>
      </c>
    </row>
    <row r="932" spans="1:6" x14ac:dyDescent="0.2">
      <c r="A932" s="48">
        <v>214</v>
      </c>
      <c r="B932" s="48">
        <v>452500</v>
      </c>
      <c r="C932" s="48">
        <v>265500</v>
      </c>
      <c r="D932" s="48">
        <v>6</v>
      </c>
      <c r="E932" s="48">
        <v>35</v>
      </c>
      <c r="F932" s="48">
        <v>9.1048159999999996</v>
      </c>
    </row>
    <row r="933" spans="1:6" x14ac:dyDescent="0.2">
      <c r="A933" s="48">
        <v>214</v>
      </c>
      <c r="B933" s="48">
        <v>445500</v>
      </c>
      <c r="C933" s="48">
        <v>264500</v>
      </c>
      <c r="D933" s="48">
        <v>6</v>
      </c>
      <c r="E933" s="48">
        <v>35</v>
      </c>
      <c r="F933" s="48">
        <v>9.6296610000000005</v>
      </c>
    </row>
    <row r="934" spans="1:6" x14ac:dyDescent="0.2">
      <c r="A934" s="48">
        <v>214</v>
      </c>
      <c r="B934" s="48">
        <v>446500</v>
      </c>
      <c r="C934" s="48">
        <v>264500</v>
      </c>
      <c r="D934" s="48">
        <v>6</v>
      </c>
      <c r="E934" s="48">
        <v>35</v>
      </c>
      <c r="F934" s="48">
        <v>9.3616700000000002</v>
      </c>
    </row>
    <row r="935" spans="1:6" x14ac:dyDescent="0.2">
      <c r="A935" s="48">
        <v>214</v>
      </c>
      <c r="B935" s="48">
        <v>447500</v>
      </c>
      <c r="C935" s="48">
        <v>264500</v>
      </c>
      <c r="D935" s="48">
        <v>6</v>
      </c>
      <c r="E935" s="48">
        <v>35</v>
      </c>
      <c r="F935" s="48">
        <v>9.2064509999999995</v>
      </c>
    </row>
    <row r="936" spans="1:6" x14ac:dyDescent="0.2">
      <c r="A936" s="48">
        <v>214</v>
      </c>
      <c r="B936" s="48">
        <v>448500</v>
      </c>
      <c r="C936" s="48">
        <v>264500</v>
      </c>
      <c r="D936" s="48">
        <v>6</v>
      </c>
      <c r="E936" s="48">
        <v>35</v>
      </c>
      <c r="F936" s="48">
        <v>9.0992820000000005</v>
      </c>
    </row>
    <row r="937" spans="1:6" x14ac:dyDescent="0.2">
      <c r="A937" s="48">
        <v>214</v>
      </c>
      <c r="B937" s="48">
        <v>449500</v>
      </c>
      <c r="C937" s="48">
        <v>264500</v>
      </c>
      <c r="D937" s="48">
        <v>6</v>
      </c>
      <c r="E937" s="48">
        <v>35</v>
      </c>
      <c r="F937" s="48">
        <v>9.0717770000000009</v>
      </c>
    </row>
    <row r="938" spans="1:6" x14ac:dyDescent="0.2">
      <c r="A938" s="48">
        <v>214</v>
      </c>
      <c r="B938" s="48">
        <v>450500</v>
      </c>
      <c r="C938" s="48">
        <v>264500</v>
      </c>
      <c r="D938" s="48">
        <v>6</v>
      </c>
      <c r="E938" s="48">
        <v>35</v>
      </c>
      <c r="F938" s="48">
        <v>8.9214640000000003</v>
      </c>
    </row>
    <row r="939" spans="1:6" x14ac:dyDescent="0.2">
      <c r="A939" s="48">
        <v>214</v>
      </c>
      <c r="B939" s="48">
        <v>451500</v>
      </c>
      <c r="C939" s="48">
        <v>264500</v>
      </c>
      <c r="D939" s="48">
        <v>6</v>
      </c>
      <c r="E939" s="48">
        <v>35</v>
      </c>
      <c r="F939" s="48">
        <v>8.9118849999999998</v>
      </c>
    </row>
    <row r="940" spans="1:6" x14ac:dyDescent="0.2">
      <c r="A940" s="48">
        <v>214</v>
      </c>
      <c r="B940" s="48">
        <v>452500</v>
      </c>
      <c r="C940" s="48">
        <v>264500</v>
      </c>
      <c r="D940" s="48">
        <v>6</v>
      </c>
      <c r="E940" s="48">
        <v>35</v>
      </c>
      <c r="F940" s="48">
        <v>8.9771140000000003</v>
      </c>
    </row>
    <row r="941" spans="1:6" x14ac:dyDescent="0.2">
      <c r="A941" s="48">
        <v>214</v>
      </c>
      <c r="B941" s="48">
        <v>446500</v>
      </c>
      <c r="C941" s="48">
        <v>263500</v>
      </c>
      <c r="D941" s="48">
        <v>6</v>
      </c>
      <c r="E941" s="48">
        <v>35</v>
      </c>
      <c r="F941" s="48">
        <v>9.3155380000000001</v>
      </c>
    </row>
    <row r="942" spans="1:6" x14ac:dyDescent="0.2">
      <c r="A942" s="48">
        <v>214</v>
      </c>
      <c r="B942" s="48">
        <v>447500</v>
      </c>
      <c r="C942" s="48">
        <v>263500</v>
      </c>
      <c r="D942" s="48">
        <v>6</v>
      </c>
      <c r="E942" s="48">
        <v>35</v>
      </c>
      <c r="F942" s="48">
        <v>9.2193939999999994</v>
      </c>
    </row>
    <row r="943" spans="1:6" x14ac:dyDescent="0.2">
      <c r="A943" s="48">
        <v>214</v>
      </c>
      <c r="B943" s="48">
        <v>449500</v>
      </c>
      <c r="C943" s="48">
        <v>263500</v>
      </c>
      <c r="D943" s="48">
        <v>6</v>
      </c>
      <c r="E943" s="48">
        <v>35</v>
      </c>
      <c r="F943" s="48">
        <v>9.0106120000000001</v>
      </c>
    </row>
    <row r="944" spans="1:6" x14ac:dyDescent="0.2">
      <c r="A944" s="48">
        <v>214</v>
      </c>
      <c r="B944" s="48">
        <v>450500</v>
      </c>
      <c r="C944" s="48">
        <v>263500</v>
      </c>
      <c r="D944" s="48">
        <v>6</v>
      </c>
      <c r="E944" s="48">
        <v>35</v>
      </c>
      <c r="F944" s="48">
        <v>8.8726319999999994</v>
      </c>
    </row>
    <row r="945" spans="1:6" x14ac:dyDescent="0.2">
      <c r="A945" s="48">
        <v>214</v>
      </c>
      <c r="B945" s="48">
        <v>451500</v>
      </c>
      <c r="C945" s="48">
        <v>263500</v>
      </c>
      <c r="D945" s="48">
        <v>6</v>
      </c>
      <c r="E945" s="48">
        <v>35</v>
      </c>
      <c r="F945" s="48">
        <v>8.9523659999999996</v>
      </c>
    </row>
    <row r="946" spans="1:6" x14ac:dyDescent="0.2">
      <c r="A946" s="48">
        <v>214</v>
      </c>
      <c r="B946" s="48">
        <v>452500</v>
      </c>
      <c r="C946" s="48">
        <v>263500</v>
      </c>
      <c r="D946" s="48">
        <v>6</v>
      </c>
      <c r="E946" s="48">
        <v>35</v>
      </c>
      <c r="F946" s="48">
        <v>8.894069</v>
      </c>
    </row>
    <row r="947" spans="1:6" x14ac:dyDescent="0.2">
      <c r="A947" s="48">
        <v>214</v>
      </c>
      <c r="B947" s="48">
        <v>453500</v>
      </c>
      <c r="C947" s="48">
        <v>263500</v>
      </c>
      <c r="D947" s="48">
        <v>6</v>
      </c>
      <c r="E947" s="48">
        <v>35</v>
      </c>
      <c r="F947" s="48">
        <v>9.0566440000000004</v>
      </c>
    </row>
    <row r="948" spans="1:6" x14ac:dyDescent="0.2">
      <c r="A948" s="48">
        <v>214</v>
      </c>
      <c r="B948" s="48">
        <v>450500</v>
      </c>
      <c r="C948" s="48">
        <v>262500</v>
      </c>
      <c r="D948" s="48">
        <v>6</v>
      </c>
      <c r="E948" s="48">
        <v>35</v>
      </c>
      <c r="F948" s="48">
        <v>8.8705839999999991</v>
      </c>
    </row>
    <row r="949" spans="1:6" x14ac:dyDescent="0.2">
      <c r="A949" s="48">
        <v>214</v>
      </c>
      <c r="B949" s="48">
        <v>451500</v>
      </c>
      <c r="C949" s="48">
        <v>262500</v>
      </c>
      <c r="D949" s="48">
        <v>6</v>
      </c>
      <c r="E949" s="48">
        <v>35</v>
      </c>
      <c r="F949" s="48">
        <v>8.8335609999999996</v>
      </c>
    </row>
    <row r="950" spans="1:6" x14ac:dyDescent="0.2">
      <c r="A950" s="48">
        <v>214</v>
      </c>
      <c r="B950" s="48">
        <v>452500</v>
      </c>
      <c r="C950" s="48">
        <v>262500</v>
      </c>
      <c r="D950" s="48">
        <v>6</v>
      </c>
      <c r="E950" s="48">
        <v>35</v>
      </c>
      <c r="F950" s="48">
        <v>8.8494659999999996</v>
      </c>
    </row>
  </sheetData>
  <autoFilter ref="A5:F594"/>
  <mergeCells count="1">
    <mergeCell ref="A2:F2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10" workbookViewId="0">
      <selection activeCell="H12" sqref="H12"/>
    </sheetView>
  </sheetViews>
  <sheetFormatPr defaultColWidth="15.7109375" defaultRowHeight="15" customHeight="1" zeroHeight="1" x14ac:dyDescent="0.2"/>
  <cols>
    <col min="1" max="1" width="9.85546875" style="81" customWidth="1"/>
    <col min="2" max="2" width="19.28515625" style="81" customWidth="1"/>
    <col min="3" max="6" width="11.5703125" style="81" customWidth="1"/>
    <col min="7" max="7" width="11.85546875" style="81" customWidth="1"/>
    <col min="8" max="9" width="15.7109375" style="80"/>
    <col min="10" max="10" width="15.7109375" style="81"/>
    <col min="11" max="11" width="20.7109375" style="81" customWidth="1"/>
    <col min="12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2"/>
      <c r="F6" s="192"/>
      <c r="G6" s="97"/>
    </row>
    <row r="7" spans="1:11" ht="17.25" customHeight="1" thickBot="1" x14ac:dyDescent="0.25">
      <c r="A7" s="199" t="s">
        <v>132</v>
      </c>
      <c r="B7" s="200"/>
      <c r="C7" s="197">
        <f>'(01)'!C7:D7+1</f>
        <v>11</v>
      </c>
      <c r="D7" s="197"/>
      <c r="E7" s="198" t="s">
        <v>131</v>
      </c>
      <c r="F7" s="198"/>
      <c r="G7" s="98"/>
    </row>
    <row r="8" spans="1:11" ht="15" customHeight="1" thickBot="1" x14ac:dyDescent="0.25">
      <c r="A8" s="94"/>
      <c r="B8" s="94"/>
      <c r="C8" s="137"/>
      <c r="D8" s="201"/>
      <c r="E8" s="201"/>
      <c r="F8" s="137"/>
      <c r="G8" s="137"/>
    </row>
    <row r="9" spans="1:11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115"/>
      <c r="J9" s="80"/>
    </row>
    <row r="10" spans="1:11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115"/>
      <c r="J10" s="80"/>
    </row>
    <row r="11" spans="1:11" ht="16.5" thickBot="1" x14ac:dyDescent="0.25">
      <c r="A11" s="203"/>
      <c r="B11" s="205"/>
      <c r="C11" s="135" t="s">
        <v>16</v>
      </c>
      <c r="D11" s="135" t="s">
        <v>17</v>
      </c>
      <c r="E11" s="135" t="s">
        <v>16</v>
      </c>
      <c r="F11" s="135" t="s">
        <v>17</v>
      </c>
      <c r="G11" s="185"/>
      <c r="H11" s="99" t="s">
        <v>39</v>
      </c>
      <c r="I11" s="130"/>
      <c r="J11" s="80"/>
    </row>
    <row r="12" spans="1:11" s="85" customFormat="1" ht="24" customHeight="1" thickTop="1" thickBot="1" x14ac:dyDescent="0.25">
      <c r="A12" s="100" t="str">
        <f t="shared" ref="A12:A29" si="0">TEXT(K12&amp;J12,0)</f>
        <v>HARB/15A/NA11S01</v>
      </c>
      <c r="B12" s="83" t="str">
        <f>'(01)'!B12</f>
        <v>6 The Terrace Rugby Road</v>
      </c>
      <c r="C12" s="103">
        <f>'(01)'!E12</f>
        <v>0.37638888888888888</v>
      </c>
      <c r="D12" s="104">
        <f>'(01)'!F12</f>
        <v>42405</v>
      </c>
      <c r="E12" s="103">
        <v>0.39166666666666666</v>
      </c>
      <c r="F12" s="104">
        <v>42431</v>
      </c>
      <c r="G12" s="111">
        <f ca="1">IF(ISBLANK(E12),ROUND(((NOW())-($C12+$D12))*24,2),ROUND((($E12+F12)-($C12+$D12))*24,2))</f>
        <v>624.37</v>
      </c>
      <c r="H12" s="120">
        <v>21.9</v>
      </c>
      <c r="I12" s="143"/>
      <c r="J12" s="84" t="s">
        <v>105</v>
      </c>
      <c r="K12" s="85" t="str">
        <f>TEXT("HARB/15A/NA"&amp;$C$7&amp;"S",0)</f>
        <v>HARB/15A/NA11S</v>
      </c>
    </row>
    <row r="13" spans="1:11" s="85" customFormat="1" ht="24" customHeight="1" thickBot="1" x14ac:dyDescent="0.25">
      <c r="A13" s="100" t="str">
        <f t="shared" si="0"/>
        <v>HARB/15A/NA11S02</v>
      </c>
      <c r="B13" s="83" t="str">
        <f>'(01)'!B13</f>
        <v>Lut. Service Shop</v>
      </c>
      <c r="C13" s="103">
        <f>'(01)'!E13</f>
        <v>0.3666666666666667</v>
      </c>
      <c r="D13" s="104">
        <f>'(01)'!F13</f>
        <v>42405</v>
      </c>
      <c r="E13" s="103">
        <v>0.37222222222222223</v>
      </c>
      <c r="F13" s="104">
        <v>42431</v>
      </c>
      <c r="G13" s="111">
        <f t="shared" ref="G13:G29" ca="1" si="1">IF(ISBLANK(E13),ROUND(((NOW())-($C13+$D13))*24,2),ROUND((($E13+F13)-($C13+$D13))*24,2))</f>
        <v>624.13</v>
      </c>
      <c r="H13" s="151">
        <v>28.9</v>
      </c>
      <c r="I13" s="143"/>
      <c r="J13" s="84" t="s">
        <v>106</v>
      </c>
      <c r="K13" s="85" t="str">
        <f t="shared" ref="K13:K29" si="2">TEXT("HARB/15A/NA"&amp;$C$7&amp;"S",0)</f>
        <v>HARB/15A/NA11S</v>
      </c>
    </row>
    <row r="14" spans="1:11" s="85" customFormat="1" ht="24" customHeight="1" thickBot="1" x14ac:dyDescent="0.25">
      <c r="A14" s="100" t="str">
        <f t="shared" si="0"/>
        <v>HARB/15A/NA11S03</v>
      </c>
      <c r="B14" s="83" t="str">
        <f>'(01)'!B14</f>
        <v>40 regent street lutterworth</v>
      </c>
      <c r="C14" s="103">
        <f>'(01)'!E14</f>
        <v>0.37361111111111112</v>
      </c>
      <c r="D14" s="104">
        <f>'(01)'!F14</f>
        <v>42405</v>
      </c>
      <c r="E14" s="103">
        <v>0.39027777777777778</v>
      </c>
      <c r="F14" s="104">
        <v>42431</v>
      </c>
      <c r="G14" s="111">
        <f t="shared" ca="1" si="1"/>
        <v>624.4</v>
      </c>
      <c r="H14" s="151">
        <v>16</v>
      </c>
      <c r="I14" s="143"/>
      <c r="J14" s="84" t="s">
        <v>107</v>
      </c>
      <c r="K14" s="85" t="str">
        <f t="shared" si="2"/>
        <v>HARB/15A/NA11S</v>
      </c>
    </row>
    <row r="15" spans="1:11" s="85" customFormat="1" ht="24" customHeight="1" thickBot="1" x14ac:dyDescent="0.25">
      <c r="A15" s="100" t="str">
        <f t="shared" si="0"/>
        <v>HARB/15A/NA11S04</v>
      </c>
      <c r="B15" s="83" t="str">
        <f>'(01)'!B15</f>
        <v>regent court</v>
      </c>
      <c r="C15" s="103">
        <f>'(01)'!E15</f>
        <v>0.3743055555555555</v>
      </c>
      <c r="D15" s="104">
        <f>'(01)'!F15</f>
        <v>42405</v>
      </c>
      <c r="E15" s="103">
        <v>0.39027777777777778</v>
      </c>
      <c r="F15" s="104">
        <v>42431</v>
      </c>
      <c r="G15" s="111">
        <f t="shared" ca="1" si="1"/>
        <v>624.38</v>
      </c>
      <c r="H15" s="151">
        <v>30.9</v>
      </c>
      <c r="I15" s="143"/>
      <c r="J15" s="84" t="s">
        <v>108</v>
      </c>
      <c r="K15" s="85" t="str">
        <f t="shared" si="2"/>
        <v>HARB/15A/NA11S</v>
      </c>
    </row>
    <row r="16" spans="1:11" s="85" customFormat="1" ht="24" customHeight="1" thickBot="1" x14ac:dyDescent="0.25">
      <c r="A16" s="100" t="str">
        <f t="shared" si="0"/>
        <v>HARB/15A/NA11S05</v>
      </c>
      <c r="B16" s="83" t="str">
        <f>'(01)'!B16</f>
        <v>26 Market Street Lutterworth</v>
      </c>
      <c r="C16" s="103">
        <f>'(01)'!E16</f>
        <v>0.36805555555555558</v>
      </c>
      <c r="D16" s="104">
        <f>'(01)'!F16</f>
        <v>42405</v>
      </c>
      <c r="E16" s="103">
        <v>0.375</v>
      </c>
      <c r="F16" s="104">
        <v>42431</v>
      </c>
      <c r="G16" s="111">
        <f t="shared" ca="1" si="1"/>
        <v>624.16999999999996</v>
      </c>
      <c r="H16" s="151">
        <v>27.6</v>
      </c>
      <c r="I16" s="143"/>
      <c r="J16" s="84" t="s">
        <v>109</v>
      </c>
      <c r="K16" s="85" t="str">
        <f t="shared" si="2"/>
        <v>HARB/15A/NA11S</v>
      </c>
    </row>
    <row r="17" spans="1:11" s="85" customFormat="1" ht="24" customHeight="1" thickBot="1" x14ac:dyDescent="0.25">
      <c r="A17" s="100" t="str">
        <f t="shared" si="0"/>
        <v>HARB/15A/NA11S06</v>
      </c>
      <c r="B17" s="83" t="str">
        <f>'(01)'!B17</f>
        <v>Homeside main street Theddingworth</v>
      </c>
      <c r="C17" s="103">
        <f>'(01)'!E17</f>
        <v>0.40416666666666662</v>
      </c>
      <c r="D17" s="104">
        <f>'(01)'!F17</f>
        <v>42405</v>
      </c>
      <c r="E17" s="103">
        <v>0.41666666666666669</v>
      </c>
      <c r="F17" s="104">
        <v>42431</v>
      </c>
      <c r="G17" s="111">
        <f t="shared" ca="1" si="1"/>
        <v>624.29999999999995</v>
      </c>
      <c r="H17" s="151">
        <v>25.3</v>
      </c>
      <c r="I17" s="143"/>
      <c r="J17" s="84" t="s">
        <v>110</v>
      </c>
      <c r="K17" s="85" t="str">
        <f t="shared" si="2"/>
        <v>HARB/15A/NA11S</v>
      </c>
    </row>
    <row r="18" spans="1:11" s="85" customFormat="1" ht="24" customHeight="1" thickBot="1" x14ac:dyDescent="0.25">
      <c r="A18" s="100" t="str">
        <f t="shared" si="0"/>
        <v>HARB/15A/NA11S07</v>
      </c>
      <c r="B18" s="83" t="str">
        <f>'(01)'!B18</f>
        <v>17 Rugby road Lutterworth</v>
      </c>
      <c r="C18" s="103">
        <f>'(01)'!E18</f>
        <v>0.37222222222222223</v>
      </c>
      <c r="D18" s="104">
        <f>'(01)'!F18</f>
        <v>42405</v>
      </c>
      <c r="E18" s="103">
        <v>0.3888888888888889</v>
      </c>
      <c r="F18" s="104">
        <v>42431</v>
      </c>
      <c r="G18" s="111">
        <f t="shared" ca="1" si="1"/>
        <v>624.4</v>
      </c>
      <c r="H18" s="151">
        <v>26.6</v>
      </c>
      <c r="I18" s="143"/>
      <c r="J18" s="84" t="s">
        <v>111</v>
      </c>
      <c r="K18" s="85" t="str">
        <f t="shared" si="2"/>
        <v>HARB/15A/NA11S</v>
      </c>
    </row>
    <row r="19" spans="1:11" s="85" customFormat="1" ht="24" customHeight="1" thickBot="1" x14ac:dyDescent="0.25">
      <c r="A19" s="100" t="str">
        <f t="shared" si="0"/>
        <v>HARB/15A/NA11S08</v>
      </c>
      <c r="B19" s="83" t="str">
        <f>'(01)'!B19</f>
        <v xml:space="preserve">69 leicester road Kibworth </v>
      </c>
      <c r="C19" s="103">
        <f>'(01)'!E19</f>
        <v>0.41666666666666669</v>
      </c>
      <c r="D19" s="104">
        <f>'(01)'!F19</f>
        <v>42405</v>
      </c>
      <c r="E19" s="103">
        <v>0.43055555555555558</v>
      </c>
      <c r="F19" s="104">
        <v>42431</v>
      </c>
      <c r="G19" s="111">
        <f t="shared" ca="1" si="1"/>
        <v>624.33000000000004</v>
      </c>
      <c r="H19" s="151">
        <v>27.8</v>
      </c>
      <c r="I19" s="143"/>
      <c r="J19" s="84" t="s">
        <v>112</v>
      </c>
      <c r="K19" s="85" t="str">
        <f t="shared" si="2"/>
        <v>HARB/15A/NA11S</v>
      </c>
    </row>
    <row r="20" spans="1:11" s="85" customFormat="1" ht="24" customHeight="1" thickBot="1" x14ac:dyDescent="0.25">
      <c r="A20" s="100" t="str">
        <f t="shared" si="0"/>
        <v>HARB/15A/NA11S09</v>
      </c>
      <c r="B20" s="83" t="str">
        <f>'(01)'!B20</f>
        <v>77 leicester road</v>
      </c>
      <c r="C20" s="103">
        <f>'(01)'!E20</f>
        <v>0.3576388888888889</v>
      </c>
      <c r="D20" s="104">
        <f>'(01)'!F20</f>
        <v>42405</v>
      </c>
      <c r="E20" s="103">
        <v>0.36041666666666666</v>
      </c>
      <c r="F20" s="104">
        <v>42431</v>
      </c>
      <c r="G20" s="111">
        <f t="shared" ca="1" si="1"/>
        <v>624.07000000000005</v>
      </c>
      <c r="H20" s="119">
        <v>15.9</v>
      </c>
      <c r="I20" s="143"/>
      <c r="J20" s="84" t="s">
        <v>113</v>
      </c>
      <c r="K20" s="85" t="str">
        <f t="shared" si="2"/>
        <v>HARB/15A/NA11S</v>
      </c>
    </row>
    <row r="21" spans="1:11" s="85" customFormat="1" ht="24" customHeight="1" thickTop="1" thickBot="1" x14ac:dyDescent="0.25">
      <c r="A21" s="100" t="str">
        <f t="shared" si="0"/>
        <v>HARB/15A/NA11S10</v>
      </c>
      <c r="B21" s="83" t="str">
        <f>'(01)'!B21</f>
        <v>Day Nursery</v>
      </c>
      <c r="C21" s="103">
        <f>'(01)'!E21</f>
        <v>0.36249999999999999</v>
      </c>
      <c r="D21" s="104">
        <f>'(01)'!F21</f>
        <v>42405</v>
      </c>
      <c r="E21" s="103">
        <v>0.35625000000000001</v>
      </c>
      <c r="F21" s="104">
        <v>42431</v>
      </c>
      <c r="G21" s="111">
        <f t="shared" ca="1" si="1"/>
        <v>623.85</v>
      </c>
      <c r="H21" s="153">
        <v>26.7</v>
      </c>
      <c r="I21" s="143"/>
      <c r="J21" s="84" t="s">
        <v>114</v>
      </c>
      <c r="K21" s="85" t="str">
        <f t="shared" si="2"/>
        <v>HARB/15A/NA11S</v>
      </c>
    </row>
    <row r="22" spans="1:11" s="85" customFormat="1" ht="24" customHeight="1" thickBot="1" x14ac:dyDescent="0.25">
      <c r="A22" s="100" t="str">
        <f t="shared" si="0"/>
        <v>HARB/15A/NA11S11</v>
      </c>
      <c r="B22" s="83" t="str">
        <f>'(01)'!B22</f>
        <v>A6 Kibworth</v>
      </c>
      <c r="C22" s="103">
        <f>'(01)'!E22</f>
        <v>0.41944444444444445</v>
      </c>
      <c r="D22" s="104">
        <f>'(01)'!F22</f>
        <v>42405</v>
      </c>
      <c r="E22" s="103">
        <v>0.43611111111111112</v>
      </c>
      <c r="F22" s="104">
        <v>42431</v>
      </c>
      <c r="G22" s="111">
        <f t="shared" ca="1" si="1"/>
        <v>624.4</v>
      </c>
      <c r="H22" s="154">
        <v>24.5</v>
      </c>
      <c r="I22" s="143"/>
      <c r="J22" s="84" t="s">
        <v>115</v>
      </c>
      <c r="K22" s="85" t="str">
        <f t="shared" si="2"/>
        <v>HARB/15A/NA11S</v>
      </c>
    </row>
    <row r="23" spans="1:11" s="85" customFormat="1" ht="24" customHeight="1" thickBot="1" x14ac:dyDescent="0.25">
      <c r="A23" s="100" t="str">
        <f t="shared" si="0"/>
        <v>HARB/15A/NA11S12</v>
      </c>
      <c r="B23" s="83" t="str">
        <f>'(01)'!B23</f>
        <v>Rockingham Road</v>
      </c>
      <c r="C23" s="103">
        <f>'(01)'!E23</f>
        <v>0.43333333333333335</v>
      </c>
      <c r="D23" s="104">
        <f>'(01)'!F23</f>
        <v>42405</v>
      </c>
      <c r="E23" s="103">
        <v>0.44791666666666669</v>
      </c>
      <c r="F23" s="104">
        <v>42431</v>
      </c>
      <c r="G23" s="111">
        <f t="shared" ca="1" si="1"/>
        <v>624.35</v>
      </c>
      <c r="H23" s="154">
        <v>19.8</v>
      </c>
      <c r="I23" s="143"/>
      <c r="J23" s="84" t="s">
        <v>116</v>
      </c>
      <c r="K23" s="85" t="str">
        <f t="shared" si="2"/>
        <v>HARB/15A/NA11S</v>
      </c>
    </row>
    <row r="24" spans="1:11" s="85" customFormat="1" ht="24" customHeight="1" thickBot="1" x14ac:dyDescent="0.25">
      <c r="A24" s="100" t="str">
        <f t="shared" si="0"/>
        <v>HARB/15A/NA11S13</v>
      </c>
      <c r="B24" s="83" t="str">
        <f>'(01)'!B24</f>
        <v>24 Rugby Road Lutterworth</v>
      </c>
      <c r="C24" s="103">
        <f>'(01)'!E24</f>
        <v>0.37291666666666662</v>
      </c>
      <c r="D24" s="104">
        <f>'(01)'!F24</f>
        <v>42405</v>
      </c>
      <c r="E24" s="103">
        <v>0.38958333333333334</v>
      </c>
      <c r="F24" s="104">
        <v>42431</v>
      </c>
      <c r="G24" s="111">
        <f t="shared" ca="1" si="1"/>
        <v>624.4</v>
      </c>
      <c r="H24" s="154">
        <v>34.4</v>
      </c>
      <c r="I24" s="143"/>
      <c r="J24" s="84" t="s">
        <v>117</v>
      </c>
      <c r="K24" s="85" t="str">
        <f t="shared" si="2"/>
        <v>HARB/15A/NA11S</v>
      </c>
    </row>
    <row r="25" spans="1:11" s="85" customFormat="1" ht="24" customHeight="1" thickBot="1" x14ac:dyDescent="0.25">
      <c r="A25" s="100" t="str">
        <f t="shared" si="0"/>
        <v>HARB/15A/NA11S14</v>
      </c>
      <c r="B25" s="83" t="str">
        <f>'(01)'!B25</f>
        <v>sign outside 64 Leicester Road Kibworth</v>
      </c>
      <c r="C25" s="103">
        <f>'(01)'!E25</f>
        <v>0.42152777777777778</v>
      </c>
      <c r="D25" s="104">
        <f>'(01)'!F25</f>
        <v>42405</v>
      </c>
      <c r="E25" s="103">
        <v>0.4375</v>
      </c>
      <c r="F25" s="104">
        <v>42431</v>
      </c>
      <c r="G25" s="111">
        <f t="shared" ca="1" si="1"/>
        <v>624.38</v>
      </c>
      <c r="H25" s="154">
        <v>44</v>
      </c>
      <c r="I25" s="143"/>
      <c r="J25" s="84" t="s">
        <v>118</v>
      </c>
      <c r="K25" s="85" t="str">
        <f t="shared" si="2"/>
        <v>HARB/15A/NA11S</v>
      </c>
    </row>
    <row r="26" spans="1:11" s="85" customFormat="1" ht="24" customHeight="1" thickBot="1" x14ac:dyDescent="0.25">
      <c r="A26" s="100" t="str">
        <f t="shared" si="0"/>
        <v>HARB/15A/NA11S15</v>
      </c>
      <c r="B26" s="83" t="str">
        <f>'(01)'!B26</f>
        <v>Walcote</v>
      </c>
      <c r="C26" s="103">
        <f>'(01)'!E26</f>
        <v>0.39513888888888887</v>
      </c>
      <c r="D26" s="104">
        <f>'(01)'!F26</f>
        <v>42405</v>
      </c>
      <c r="E26" s="103">
        <v>0.40833333333333338</v>
      </c>
      <c r="F26" s="104">
        <v>42431</v>
      </c>
      <c r="G26" s="111">
        <f t="shared" ca="1" si="1"/>
        <v>624.32000000000005</v>
      </c>
      <c r="H26" s="154">
        <v>19.8</v>
      </c>
      <c r="I26" s="143"/>
      <c r="J26" s="84" t="s">
        <v>119</v>
      </c>
      <c r="K26" s="85" t="str">
        <f t="shared" si="2"/>
        <v>HARB/15A/NA11S</v>
      </c>
    </row>
    <row r="27" spans="1:11" s="85" customFormat="1" ht="24" customHeight="1" thickBot="1" x14ac:dyDescent="0.25">
      <c r="A27" s="100" t="str">
        <f t="shared" si="0"/>
        <v>HARB/15A/NA11S16</v>
      </c>
      <c r="B27" s="83" t="str">
        <f>'(01)'!B27</f>
        <v>The Square</v>
      </c>
      <c r="C27" s="103">
        <f>'(01)'!E27</f>
        <v>0.44027777777777777</v>
      </c>
      <c r="D27" s="104">
        <f>'(01)'!F27</f>
        <v>42405</v>
      </c>
      <c r="E27" s="103" t="s">
        <v>170</v>
      </c>
      <c r="F27" s="104">
        <v>42431</v>
      </c>
      <c r="G27" s="111" t="e">
        <f t="shared" ca="1" si="1"/>
        <v>#VALUE!</v>
      </c>
      <c r="H27" s="154"/>
      <c r="I27" s="143"/>
      <c r="J27" s="84" t="s">
        <v>120</v>
      </c>
      <c r="K27" s="85" t="str">
        <f t="shared" si="2"/>
        <v>HARB/15A/NA11S</v>
      </c>
    </row>
    <row r="28" spans="1:11" s="85" customFormat="1" ht="24" customHeight="1" thickBot="1" x14ac:dyDescent="0.25">
      <c r="A28" s="100" t="str">
        <f t="shared" si="0"/>
        <v>HARB/15A/NA11S17</v>
      </c>
      <c r="B28" s="83" t="str">
        <f>'(01)'!B28</f>
        <v>Jazz Hair</v>
      </c>
      <c r="C28" s="103">
        <f>'(01)'!E28</f>
        <v>0.3756944444444445</v>
      </c>
      <c r="D28" s="104">
        <f>'(01)'!F28</f>
        <v>42405</v>
      </c>
      <c r="E28" s="103">
        <v>0.39097222222222222</v>
      </c>
      <c r="F28" s="104">
        <v>42431</v>
      </c>
      <c r="G28" s="111">
        <f t="shared" ca="1" si="1"/>
        <v>624.37</v>
      </c>
      <c r="H28" s="154">
        <v>29.5</v>
      </c>
      <c r="I28" s="143"/>
      <c r="J28" s="84" t="s">
        <v>121</v>
      </c>
      <c r="K28" s="85" t="str">
        <f t="shared" si="2"/>
        <v>HARB/15A/NA11S</v>
      </c>
    </row>
    <row r="29" spans="1:11" s="85" customFormat="1" ht="24" customHeight="1" thickBot="1" x14ac:dyDescent="0.25">
      <c r="A29" s="101" t="str">
        <f t="shared" si="0"/>
        <v>HARB/15A/NA11S18</v>
      </c>
      <c r="B29" s="83" t="str">
        <f>'(01)'!B29</f>
        <v>Spencerdene main street theddingworth</v>
      </c>
      <c r="C29" s="103">
        <f>'(01)'!E29</f>
        <v>0.4055555555555555</v>
      </c>
      <c r="D29" s="104">
        <f>'(01)'!F29</f>
        <v>42405</v>
      </c>
      <c r="E29" s="105">
        <v>0.41875000000000001</v>
      </c>
      <c r="F29" s="104">
        <v>42431</v>
      </c>
      <c r="G29" s="111">
        <f t="shared" ca="1" si="1"/>
        <v>624.32000000000005</v>
      </c>
      <c r="H29" s="155">
        <v>16.399999999999999</v>
      </c>
      <c r="I29" s="143"/>
      <c r="J29" s="84" t="s">
        <v>122</v>
      </c>
      <c r="K29" s="85" t="str">
        <f t="shared" si="2"/>
        <v>HARB/15A/NA11S</v>
      </c>
    </row>
    <row r="30" spans="1:11" s="85" customFormat="1" ht="24" customHeight="1" thickTop="1" thickBot="1" x14ac:dyDescent="0.25">
      <c r="A30" s="101" t="str">
        <f>TEXT(K30&amp;(J30-18),0)</f>
        <v>HARB/15A/NB3S1</v>
      </c>
      <c r="B30" s="83" t="str">
        <f>'(01)'!B30</f>
        <v>Alma House, Watling Street Claybrooke Parva Leicestershire LE17 5BE</v>
      </c>
      <c r="C30" s="103">
        <f>'(01)'!E30</f>
        <v>0.38472222222222219</v>
      </c>
      <c r="D30" s="104">
        <f>'(01)'!F30</f>
        <v>42405</v>
      </c>
      <c r="E30" s="105">
        <v>0.39861111111111108</v>
      </c>
      <c r="F30" s="104">
        <v>42431</v>
      </c>
      <c r="G30" s="111">
        <f ca="1">IF(ISBLANK(E30),ROUND(((NOW())-($C30+$D30))*24,2),ROUND((($E30+F30)-($C30+$D30))*24,2))</f>
        <v>624.33000000000004</v>
      </c>
      <c r="H30" s="120">
        <v>24.5</v>
      </c>
      <c r="I30" s="143"/>
      <c r="J30" s="84" t="s">
        <v>141</v>
      </c>
      <c r="K30" s="85" t="str">
        <f>TEXT("HARB/15A/NB"&amp;($C$7-8)&amp;"S",0)</f>
        <v>HARB/15A/NB3S</v>
      </c>
    </row>
    <row r="31" spans="1:11" s="85" customFormat="1" ht="24" customHeight="1" thickBot="1" x14ac:dyDescent="0.25">
      <c r="A31" s="101" t="str">
        <f>TEXT(K31&amp;(J31-18),0)</f>
        <v>HARB/15A/NB3S2</v>
      </c>
      <c r="B31" s="83" t="str">
        <f>'(01)'!B31</f>
        <v>sign post outside White House Farm Watling street</v>
      </c>
      <c r="C31" s="103">
        <f>'(01)'!E31</f>
        <v>0.38750000000000001</v>
      </c>
      <c r="D31" s="104">
        <f>'(01)'!F31</f>
        <v>42405</v>
      </c>
      <c r="E31" s="105">
        <v>0.40138888888888885</v>
      </c>
      <c r="F31" s="104">
        <v>42431</v>
      </c>
      <c r="G31" s="111">
        <f ca="1">IF(ISBLANK(E31),ROUND(((NOW())-($C31+$D31))*24,2),ROUND((($E31+F31)-($C31+$D31))*24,2))</f>
        <v>624.33000000000004</v>
      </c>
      <c r="H31" s="151">
        <v>22.9</v>
      </c>
      <c r="I31" s="143"/>
      <c r="J31" s="84" t="s">
        <v>142</v>
      </c>
      <c r="K31" s="85" t="str">
        <f>TEXT("HARB/15A/NB"&amp;($C$7-8)&amp;"S",0)</f>
        <v>HARB/15A/NB3S</v>
      </c>
    </row>
    <row r="32" spans="1:11" s="85" customFormat="1" ht="24" customHeight="1" x14ac:dyDescent="0.2">
      <c r="A32" s="113"/>
      <c r="B32" s="113"/>
      <c r="C32" s="114"/>
      <c r="D32" s="112"/>
      <c r="E32" s="114"/>
      <c r="F32" s="112"/>
      <c r="G32" s="115"/>
      <c r="H32" s="116"/>
      <c r="I32" s="116"/>
      <c r="J32" s="84"/>
    </row>
    <row r="33" spans="1:9" s="85" customFormat="1" ht="165" customHeight="1" x14ac:dyDescent="0.2">
      <c r="A33" s="91"/>
      <c r="B33" s="91"/>
      <c r="C33" s="91"/>
      <c r="D33" s="91"/>
      <c r="E33" s="91"/>
      <c r="F33" s="91"/>
      <c r="G33" s="91"/>
      <c r="H33" s="86"/>
      <c r="I33" s="86"/>
    </row>
    <row r="34" spans="1:9" s="85" customFormat="1" ht="15" customHeight="1" x14ac:dyDescent="0.2">
      <c r="A34" s="91"/>
      <c r="B34" s="91"/>
      <c r="C34" s="91"/>
      <c r="D34" s="91"/>
      <c r="E34" s="91"/>
      <c r="F34" s="91"/>
      <c r="G34" s="91"/>
      <c r="H34" s="86"/>
      <c r="I34" s="86"/>
    </row>
    <row r="35" spans="1:9" s="85" customFormat="1" ht="15" customHeight="1" x14ac:dyDescent="0.2">
      <c r="A35" s="91"/>
      <c r="B35" s="179" t="str">
        <f>'(11)'!B34</f>
        <v>Diffusion Tube Laboratory
Environmental Scientifics Group Ltd
12 Moorbrook
Southmead Industrial Park
Didcot
Oxon
OX11 7HP</v>
      </c>
      <c r="C35" s="179"/>
      <c r="D35" s="179"/>
      <c r="E35" s="179"/>
      <c r="F35" s="91"/>
      <c r="G35" s="91"/>
      <c r="H35" s="86"/>
      <c r="I35" s="86"/>
    </row>
    <row r="36" spans="1:9" s="85" customFormat="1" ht="76.5" customHeight="1" x14ac:dyDescent="0.2">
      <c r="A36" s="106"/>
      <c r="B36" s="179"/>
      <c r="C36" s="179"/>
      <c r="D36" s="179"/>
      <c r="E36" s="179"/>
      <c r="F36" s="106"/>
      <c r="G36" s="106"/>
      <c r="H36" s="86"/>
      <c r="I36" s="86"/>
    </row>
    <row r="37" spans="1:9" s="85" customFormat="1" ht="15" customHeight="1" x14ac:dyDescent="0.2">
      <c r="A37" s="90"/>
      <c r="B37" s="179"/>
      <c r="C37" s="179"/>
      <c r="D37" s="179"/>
      <c r="E37" s="179"/>
      <c r="F37" s="89"/>
      <c r="G37" s="89"/>
      <c r="H37" s="86"/>
      <c r="I37" s="86"/>
    </row>
    <row r="38" spans="1:9" s="85" customFormat="1" ht="15" customHeight="1" x14ac:dyDescent="0.2">
      <c r="A38" s="137"/>
      <c r="B38" s="179"/>
      <c r="C38" s="179"/>
      <c r="D38" s="179"/>
      <c r="E38" s="179"/>
      <c r="F38" s="89"/>
      <c r="G38" s="89"/>
      <c r="H38" s="86"/>
      <c r="I38" s="86"/>
    </row>
    <row r="39" spans="1:9" s="85" customFormat="1" ht="15" customHeight="1" x14ac:dyDescent="0.2">
      <c r="A39" s="136"/>
      <c r="B39" s="179"/>
      <c r="C39" s="179"/>
      <c r="D39" s="179"/>
      <c r="E39" s="179"/>
      <c r="F39" s="136"/>
      <c r="G39" s="136"/>
      <c r="H39" s="86"/>
      <c r="I39" s="86"/>
    </row>
    <row r="40" spans="1:9" s="85" customFormat="1" ht="15" customHeight="1" x14ac:dyDescent="0.2">
      <c r="A40" s="136"/>
      <c r="B40" s="179"/>
      <c r="C40" s="179"/>
      <c r="D40" s="179"/>
      <c r="E40" s="179"/>
      <c r="F40" s="136"/>
      <c r="G40" s="136"/>
      <c r="H40" s="86"/>
      <c r="I40" s="86"/>
    </row>
    <row r="41" spans="1:9" s="87" customFormat="1" ht="30.75" customHeight="1" x14ac:dyDescent="0.2">
      <c r="A41" s="88"/>
      <c r="B41" s="179"/>
      <c r="C41" s="179"/>
      <c r="D41" s="179"/>
      <c r="E41" s="179"/>
      <c r="F41" s="88"/>
      <c r="G41" s="88"/>
      <c r="H41" s="86"/>
      <c r="I41" s="86"/>
    </row>
    <row r="42" spans="1:9" s="87" customFormat="1" ht="30.75" customHeight="1" x14ac:dyDescent="0.2">
      <c r="A42" s="88"/>
      <c r="B42" s="179"/>
      <c r="C42" s="179"/>
      <c r="D42" s="179"/>
      <c r="E42" s="179"/>
      <c r="F42" s="88"/>
      <c r="G42" s="88"/>
      <c r="H42" s="86"/>
      <c r="I42" s="86"/>
    </row>
    <row r="43" spans="1:9" s="88" customFormat="1" ht="30.75" customHeight="1" x14ac:dyDescent="0.2">
      <c r="B43" s="179"/>
      <c r="C43" s="179"/>
      <c r="D43" s="179"/>
      <c r="E43" s="179"/>
      <c r="H43" s="80"/>
      <c r="I43" s="80"/>
    </row>
    <row r="44" spans="1:9" s="88" customFormat="1" ht="30.75" customHeight="1" x14ac:dyDescent="0.2">
      <c r="H44" s="80"/>
      <c r="I44" s="80"/>
    </row>
    <row r="45" spans="1:9" ht="23.25" customHeight="1" x14ac:dyDescent="0.2">
      <c r="A45" s="88"/>
      <c r="B45" s="88"/>
      <c r="C45" s="88"/>
      <c r="D45" s="88"/>
      <c r="E45" s="88"/>
      <c r="F45" s="88"/>
      <c r="G45" s="88"/>
    </row>
    <row r="46" spans="1:9" ht="23.25" x14ac:dyDescent="0.2">
      <c r="A46" s="88"/>
      <c r="B46" s="88"/>
      <c r="C46" s="88"/>
      <c r="D46" s="88"/>
      <c r="E46" s="88"/>
      <c r="F46" s="88"/>
      <c r="G46" s="88"/>
    </row>
    <row r="47" spans="1:9" hidden="1" x14ac:dyDescent="0.2">
      <c r="A47" s="85"/>
      <c r="B47" s="85"/>
      <c r="C47" s="85"/>
      <c r="D47" s="85"/>
      <c r="E47" s="85"/>
      <c r="F47" s="85"/>
      <c r="G47" s="85"/>
    </row>
    <row r="48" spans="1:9" hidden="1" x14ac:dyDescent="0.2">
      <c r="A48" s="85"/>
      <c r="B48" s="85"/>
      <c r="C48" s="85"/>
      <c r="D48" s="85"/>
      <c r="E48" s="85"/>
      <c r="F48" s="85"/>
      <c r="G48" s="85"/>
    </row>
    <row r="49" spans="1:9" hidden="1" x14ac:dyDescent="0.2">
      <c r="A49" s="85"/>
      <c r="B49" s="85"/>
      <c r="C49" s="85"/>
      <c r="D49" s="85"/>
      <c r="E49" s="85"/>
      <c r="F49" s="85"/>
      <c r="G49" s="85"/>
    </row>
    <row r="50" spans="1:9" hidden="1" x14ac:dyDescent="0.2">
      <c r="A50" s="85"/>
      <c r="B50" s="85"/>
      <c r="C50" s="85"/>
      <c r="D50" s="85"/>
      <c r="E50" s="85"/>
      <c r="F50" s="85"/>
      <c r="G50" s="85"/>
    </row>
    <row r="51" spans="1:9" hidden="1" x14ac:dyDescent="0.2">
      <c r="A51" s="85"/>
      <c r="B51" s="85"/>
      <c r="C51" s="85"/>
      <c r="D51" s="85"/>
      <c r="E51" s="85"/>
      <c r="F51" s="85"/>
      <c r="G51" s="85"/>
    </row>
    <row r="52" spans="1:9" hidden="1" x14ac:dyDescent="0.2">
      <c r="H52" s="81"/>
      <c r="I52" s="81"/>
    </row>
    <row r="53" spans="1:9" hidden="1" x14ac:dyDescent="0.2">
      <c r="H53" s="81"/>
      <c r="I53" s="81"/>
    </row>
    <row r="54" spans="1:9" hidden="1" x14ac:dyDescent="0.2">
      <c r="H54" s="81"/>
      <c r="I54" s="81"/>
    </row>
    <row r="55" spans="1:9" hidden="1" x14ac:dyDescent="0.2">
      <c r="H55" s="81"/>
      <c r="I55" s="81"/>
    </row>
    <row r="56" spans="1:9" hidden="1" x14ac:dyDescent="0.2">
      <c r="H56" s="81"/>
      <c r="I56" s="81"/>
    </row>
    <row r="57" spans="1:9" hidden="1" x14ac:dyDescent="0.2">
      <c r="H57" s="81"/>
      <c r="I57" s="81"/>
    </row>
    <row r="58" spans="1:9" hidden="1" x14ac:dyDescent="0.2">
      <c r="H58" s="81"/>
      <c r="I58" s="81"/>
    </row>
    <row r="59" spans="1:9" hidden="1" x14ac:dyDescent="0.2">
      <c r="H59" s="81"/>
      <c r="I59" s="81"/>
    </row>
    <row r="60" spans="1:9" hidden="1" x14ac:dyDescent="0.2">
      <c r="H60" s="81"/>
      <c r="I60" s="81"/>
    </row>
    <row r="61" spans="1:9" hidden="1" x14ac:dyDescent="0.2">
      <c r="H61" s="81"/>
      <c r="I61" s="81"/>
    </row>
    <row r="62" spans="1:9" hidden="1" x14ac:dyDescent="0.2">
      <c r="H62" s="81"/>
      <c r="I62" s="81"/>
    </row>
    <row r="63" spans="1:9" hidden="1" x14ac:dyDescent="0.2">
      <c r="H63" s="81"/>
      <c r="I63" s="81"/>
    </row>
    <row r="64" spans="1:9" hidden="1" x14ac:dyDescent="0.2">
      <c r="H64" s="81"/>
      <c r="I64" s="81"/>
    </row>
    <row r="65" spans="8:9" hidden="1" x14ac:dyDescent="0.2">
      <c r="H65" s="81"/>
      <c r="I65" s="81"/>
    </row>
    <row r="66" spans="8:9" hidden="1" x14ac:dyDescent="0.2">
      <c r="H66" s="81"/>
      <c r="I66" s="81"/>
    </row>
    <row r="67" spans="8:9" hidden="1" x14ac:dyDescent="0.2">
      <c r="H67" s="81"/>
      <c r="I67" s="81"/>
    </row>
    <row r="68" spans="8:9" hidden="1" x14ac:dyDescent="0.2">
      <c r="H68" s="81"/>
      <c r="I68" s="81"/>
    </row>
    <row r="69" spans="8:9" hidden="1" x14ac:dyDescent="0.2">
      <c r="H69" s="81"/>
      <c r="I69" s="81"/>
    </row>
    <row r="70" spans="8:9" hidden="1" x14ac:dyDescent="0.2">
      <c r="H70" s="81"/>
      <c r="I70" s="81"/>
    </row>
    <row r="71" spans="8:9" hidden="1" x14ac:dyDescent="0.2">
      <c r="H71" s="81"/>
      <c r="I71" s="81"/>
    </row>
    <row r="72" spans="8:9" hidden="1" x14ac:dyDescent="0.2">
      <c r="H72" s="81"/>
      <c r="I72" s="81"/>
    </row>
    <row r="73" spans="8:9" hidden="1" x14ac:dyDescent="0.2">
      <c r="H73" s="81"/>
      <c r="I73" s="81"/>
    </row>
    <row r="74" spans="8:9" hidden="1" x14ac:dyDescent="0.2">
      <c r="H74" s="81"/>
      <c r="I74" s="81"/>
    </row>
    <row r="75" spans="8:9" ht="15" customHeight="1" x14ac:dyDescent="0.2">
      <c r="H75" s="81"/>
      <c r="I75" s="81"/>
    </row>
  </sheetData>
  <mergeCells count="24">
    <mergeCell ref="C1:D1"/>
    <mergeCell ref="E1:F1"/>
    <mergeCell ref="E2:F2"/>
    <mergeCell ref="E3:F3"/>
    <mergeCell ref="A4:B4"/>
    <mergeCell ref="C4:D4"/>
    <mergeCell ref="E4:F4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B35:E43"/>
    <mergeCell ref="D8:E8"/>
    <mergeCell ref="A9:A11"/>
    <mergeCell ref="B9:B11"/>
    <mergeCell ref="C9:F9"/>
  </mergeCells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D16" workbookViewId="0">
      <selection activeCell="H30" sqref="H30:H31"/>
    </sheetView>
  </sheetViews>
  <sheetFormatPr defaultColWidth="15.7109375" defaultRowHeight="15" customHeight="1" zeroHeight="1" x14ac:dyDescent="0.2"/>
  <cols>
    <col min="1" max="1" width="9.85546875" style="81" customWidth="1"/>
    <col min="2" max="2" width="19.28515625" style="81" customWidth="1"/>
    <col min="3" max="6" width="11.5703125" style="81" customWidth="1"/>
    <col min="7" max="7" width="11.85546875" style="81" customWidth="1"/>
    <col min="8" max="9" width="15.7109375" style="80"/>
    <col min="10" max="10" width="15.7109375" style="81"/>
    <col min="11" max="11" width="20.7109375" style="81" customWidth="1"/>
    <col min="12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2"/>
      <c r="F6" s="192"/>
      <c r="G6" s="97"/>
    </row>
    <row r="7" spans="1:11" ht="17.25" customHeight="1" thickBot="1" x14ac:dyDescent="0.25">
      <c r="A7" s="199" t="s">
        <v>132</v>
      </c>
      <c r="B7" s="200"/>
      <c r="C7" s="197">
        <f>'(02)'!C7+1</f>
        <v>12</v>
      </c>
      <c r="D7" s="197"/>
      <c r="E7" s="198" t="s">
        <v>131</v>
      </c>
      <c r="F7" s="198"/>
      <c r="G7" s="98"/>
    </row>
    <row r="8" spans="1:11" ht="15" customHeight="1" thickBot="1" x14ac:dyDescent="0.25">
      <c r="A8" s="94"/>
      <c r="B8" s="94"/>
      <c r="C8" s="137"/>
      <c r="D8" s="201"/>
      <c r="E8" s="201"/>
      <c r="F8" s="137"/>
      <c r="G8" s="137"/>
    </row>
    <row r="9" spans="1:11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115"/>
      <c r="J9" s="80"/>
    </row>
    <row r="10" spans="1:11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115"/>
      <c r="J10" s="80"/>
    </row>
    <row r="11" spans="1:11" ht="16.5" thickBot="1" x14ac:dyDescent="0.25">
      <c r="A11" s="203"/>
      <c r="B11" s="205"/>
      <c r="C11" s="135" t="s">
        <v>16</v>
      </c>
      <c r="D11" s="135" t="s">
        <v>17</v>
      </c>
      <c r="E11" s="135" t="s">
        <v>16</v>
      </c>
      <c r="F11" s="135" t="s">
        <v>17</v>
      </c>
      <c r="G11" s="185"/>
      <c r="H11" s="99" t="s">
        <v>39</v>
      </c>
      <c r="I11" s="130"/>
      <c r="J11" s="80"/>
    </row>
    <row r="12" spans="1:11" s="85" customFormat="1" ht="24" customHeight="1" thickTop="1" thickBot="1" x14ac:dyDescent="0.25">
      <c r="A12" s="100" t="str">
        <f t="shared" ref="A12:A29" si="0">TEXT(K12&amp;J12,0)</f>
        <v>HARB/15A/NA12S01</v>
      </c>
      <c r="B12" s="83" t="str">
        <f>'(02)'!B12</f>
        <v>6 The Terrace Rugby Road</v>
      </c>
      <c r="C12" s="103">
        <f>'(02)'!E12</f>
        <v>0.39166666666666666</v>
      </c>
      <c r="D12" s="104">
        <f>'(02)'!F12</f>
        <v>42431</v>
      </c>
      <c r="E12" s="103">
        <v>0.38472222222222219</v>
      </c>
      <c r="F12" s="104">
        <v>42467</v>
      </c>
      <c r="G12" s="111">
        <f ca="1">IF(ISBLANK(E12),ROUND(((NOW())-($C12+$D12))*24,2),ROUND((($E12+F12)-($C12+$D12))*24,2))</f>
        <v>863.83</v>
      </c>
      <c r="H12" s="120">
        <v>46</v>
      </c>
      <c r="I12" s="143"/>
      <c r="J12" s="84" t="s">
        <v>105</v>
      </c>
      <c r="K12" s="85" t="str">
        <f>TEXT("HARB/15A/NA"&amp;$C$7&amp;"S",0)</f>
        <v>HARB/15A/NA12S</v>
      </c>
    </row>
    <row r="13" spans="1:11" s="85" customFormat="1" ht="24" customHeight="1" thickBot="1" x14ac:dyDescent="0.25">
      <c r="A13" s="100" t="str">
        <f t="shared" si="0"/>
        <v>HARB/15A/NA12S02</v>
      </c>
      <c r="B13" s="83" t="str">
        <f>'(02)'!B13</f>
        <v>Lut. Service Shop</v>
      </c>
      <c r="C13" s="103">
        <f>'(02)'!E13</f>
        <v>0.37222222222222223</v>
      </c>
      <c r="D13" s="104">
        <f>'(02)'!F13</f>
        <v>42431</v>
      </c>
      <c r="E13" s="103">
        <v>0.3756944444444445</v>
      </c>
      <c r="F13" s="104">
        <v>42467</v>
      </c>
      <c r="G13" s="111">
        <f t="shared" ref="G13:G29" ca="1" si="1">IF(ISBLANK(E13),ROUND(((NOW())-($C13+$D13))*24,2),ROUND((($E13+F13)-($C13+$D13))*24,2))</f>
        <v>864.08</v>
      </c>
      <c r="H13" s="151">
        <v>60.9</v>
      </c>
      <c r="I13" s="143"/>
      <c r="J13" s="84" t="s">
        <v>106</v>
      </c>
      <c r="K13" s="85" t="str">
        <f t="shared" ref="K13:K29" si="2">TEXT("HARB/15A/NA"&amp;$C$7&amp;"S",0)</f>
        <v>HARB/15A/NA12S</v>
      </c>
    </row>
    <row r="14" spans="1:11" s="85" customFormat="1" ht="24" customHeight="1" thickBot="1" x14ac:dyDescent="0.25">
      <c r="A14" s="100" t="str">
        <f t="shared" si="0"/>
        <v>HARB/15A/NA12S03</v>
      </c>
      <c r="B14" s="83" t="str">
        <f>'(02)'!B14</f>
        <v>40 regent street lutterworth</v>
      </c>
      <c r="C14" s="103">
        <f>'(02)'!E14</f>
        <v>0.39027777777777778</v>
      </c>
      <c r="D14" s="104">
        <f>'(02)'!F14</f>
        <v>42431</v>
      </c>
      <c r="E14" s="103">
        <v>0.3833333333333333</v>
      </c>
      <c r="F14" s="104">
        <v>42467</v>
      </c>
      <c r="G14" s="111">
        <f t="shared" ca="1" si="1"/>
        <v>863.83</v>
      </c>
      <c r="H14" s="151">
        <v>29.7</v>
      </c>
      <c r="I14" s="143"/>
      <c r="J14" s="84" t="s">
        <v>107</v>
      </c>
      <c r="K14" s="85" t="str">
        <f t="shared" si="2"/>
        <v>HARB/15A/NA12S</v>
      </c>
    </row>
    <row r="15" spans="1:11" s="85" customFormat="1" ht="24" customHeight="1" thickBot="1" x14ac:dyDescent="0.25">
      <c r="A15" s="100" t="str">
        <f t="shared" si="0"/>
        <v>HARB/15A/NA12S04</v>
      </c>
      <c r="B15" s="83" t="str">
        <f>'(02)'!B15</f>
        <v>regent court</v>
      </c>
      <c r="C15" s="103">
        <f>'(02)'!E15</f>
        <v>0.39027777777777778</v>
      </c>
      <c r="D15" s="104">
        <f>'(02)'!F15</f>
        <v>42431</v>
      </c>
      <c r="E15" s="103">
        <v>0.3833333333333333</v>
      </c>
      <c r="F15" s="104">
        <v>42467</v>
      </c>
      <c r="G15" s="111">
        <f t="shared" ca="1" si="1"/>
        <v>863.83</v>
      </c>
      <c r="H15" s="151">
        <v>76.2</v>
      </c>
      <c r="I15" s="143"/>
      <c r="J15" s="84" t="s">
        <v>108</v>
      </c>
      <c r="K15" s="85" t="str">
        <f t="shared" si="2"/>
        <v>HARB/15A/NA12S</v>
      </c>
    </row>
    <row r="16" spans="1:11" s="85" customFormat="1" ht="24" customHeight="1" thickBot="1" x14ac:dyDescent="0.25">
      <c r="A16" s="100" t="str">
        <f t="shared" si="0"/>
        <v>HARB/15A/NA12S05</v>
      </c>
      <c r="B16" s="83" t="str">
        <f>'(02)'!B16</f>
        <v>26 Market Street Lutterworth</v>
      </c>
      <c r="C16" s="103">
        <f>'(02)'!E16</f>
        <v>0.375</v>
      </c>
      <c r="D16" s="104">
        <f>'(02)'!F16</f>
        <v>42431</v>
      </c>
      <c r="E16" s="103">
        <v>0.37638888888888888</v>
      </c>
      <c r="F16" s="104">
        <v>42467</v>
      </c>
      <c r="G16" s="111">
        <f t="shared" ca="1" si="1"/>
        <v>864.03</v>
      </c>
      <c r="H16" s="151">
        <v>53.2</v>
      </c>
      <c r="I16" s="143"/>
      <c r="J16" s="84" t="s">
        <v>109</v>
      </c>
      <c r="K16" s="85" t="str">
        <f t="shared" si="2"/>
        <v>HARB/15A/NA12S</v>
      </c>
    </row>
    <row r="17" spans="1:11" s="85" customFormat="1" ht="24" customHeight="1" thickBot="1" x14ac:dyDescent="0.25">
      <c r="A17" s="100" t="str">
        <f t="shared" si="0"/>
        <v>HARB/15A/NA12S06</v>
      </c>
      <c r="B17" s="83" t="str">
        <f>'(02)'!B17</f>
        <v>Homeside main street Theddingworth</v>
      </c>
      <c r="C17" s="103">
        <f>'(02)'!E17</f>
        <v>0.41666666666666669</v>
      </c>
      <c r="D17" s="104">
        <f>'(02)'!F17</f>
        <v>42431</v>
      </c>
      <c r="E17" s="103">
        <v>0.41180555555555554</v>
      </c>
      <c r="F17" s="104">
        <v>42467</v>
      </c>
      <c r="G17" s="111">
        <f t="shared" ca="1" si="1"/>
        <v>863.88</v>
      </c>
      <c r="H17" s="151">
        <v>38.9</v>
      </c>
      <c r="I17" s="143"/>
      <c r="J17" s="84" t="s">
        <v>110</v>
      </c>
      <c r="K17" s="85" t="str">
        <f t="shared" si="2"/>
        <v>HARB/15A/NA12S</v>
      </c>
    </row>
    <row r="18" spans="1:11" s="85" customFormat="1" ht="24" customHeight="1" thickBot="1" x14ac:dyDescent="0.25">
      <c r="A18" s="100" t="str">
        <f t="shared" si="0"/>
        <v>HARB/15A/NA12S07</v>
      </c>
      <c r="B18" s="83" t="str">
        <f>'(02)'!B18</f>
        <v>17 Rugby road Lutterworth</v>
      </c>
      <c r="C18" s="103">
        <f>'(02)'!E18</f>
        <v>0.3888888888888889</v>
      </c>
      <c r="D18" s="104">
        <f>'(02)'!F18</f>
        <v>42431</v>
      </c>
      <c r="E18" s="103">
        <v>0.38194444444444442</v>
      </c>
      <c r="F18" s="104">
        <v>42467</v>
      </c>
      <c r="G18" s="111">
        <f t="shared" ca="1" si="1"/>
        <v>863.83</v>
      </c>
      <c r="H18" s="151">
        <v>40.9</v>
      </c>
      <c r="I18" s="143"/>
      <c r="J18" s="84" t="s">
        <v>111</v>
      </c>
      <c r="K18" s="85" t="str">
        <f t="shared" si="2"/>
        <v>HARB/15A/NA12S</v>
      </c>
    </row>
    <row r="19" spans="1:11" s="85" customFormat="1" ht="24" customHeight="1" thickBot="1" x14ac:dyDescent="0.25">
      <c r="A19" s="100" t="str">
        <f t="shared" si="0"/>
        <v>HARB/15A/NA12S08</v>
      </c>
      <c r="B19" s="83" t="str">
        <f>'(02)'!B19</f>
        <v xml:space="preserve">69 leicester road Kibworth </v>
      </c>
      <c r="C19" s="103">
        <f>'(02)'!E19</f>
        <v>0.43055555555555558</v>
      </c>
      <c r="D19" s="104">
        <f>'(02)'!F19</f>
        <v>42431</v>
      </c>
      <c r="E19" s="103">
        <v>0.4291666666666667</v>
      </c>
      <c r="F19" s="104">
        <v>42467</v>
      </c>
      <c r="G19" s="111">
        <f t="shared" ca="1" si="1"/>
        <v>863.97</v>
      </c>
      <c r="H19" s="151">
        <v>54.3</v>
      </c>
      <c r="I19" s="143"/>
      <c r="J19" s="84" t="s">
        <v>112</v>
      </c>
      <c r="K19" s="85" t="str">
        <f t="shared" si="2"/>
        <v>HARB/15A/NA12S</v>
      </c>
    </row>
    <row r="20" spans="1:11" s="85" customFormat="1" ht="24" customHeight="1" thickBot="1" x14ac:dyDescent="0.25">
      <c r="A20" s="100" t="str">
        <f t="shared" si="0"/>
        <v>HARB/15A/NA12S09</v>
      </c>
      <c r="B20" s="83" t="str">
        <f>'(02)'!B20</f>
        <v>77 leicester road</v>
      </c>
      <c r="C20" s="103">
        <f>'(02)'!E20</f>
        <v>0.36041666666666666</v>
      </c>
      <c r="D20" s="104">
        <f>'(02)'!F20</f>
        <v>42431</v>
      </c>
      <c r="E20" s="103">
        <v>0.36874999999999997</v>
      </c>
      <c r="F20" s="104">
        <v>42467</v>
      </c>
      <c r="G20" s="111">
        <f t="shared" ca="1" si="1"/>
        <v>864.2</v>
      </c>
      <c r="H20" s="119">
        <v>29.6</v>
      </c>
      <c r="I20" s="143"/>
      <c r="J20" s="84" t="s">
        <v>113</v>
      </c>
      <c r="K20" s="85" t="str">
        <f t="shared" si="2"/>
        <v>HARB/15A/NA12S</v>
      </c>
    </row>
    <row r="21" spans="1:11" s="85" customFormat="1" ht="24" customHeight="1" thickTop="1" thickBot="1" x14ac:dyDescent="0.25">
      <c r="A21" s="100" t="str">
        <f t="shared" si="0"/>
        <v>HARB/15A/NA12S10</v>
      </c>
      <c r="B21" s="83" t="str">
        <f>'(02)'!B21</f>
        <v>Day Nursery</v>
      </c>
      <c r="C21" s="103">
        <f>'(02)'!E21</f>
        <v>0.35625000000000001</v>
      </c>
      <c r="D21" s="104">
        <f>'(02)'!F21</f>
        <v>42431</v>
      </c>
      <c r="E21" s="103">
        <v>0.36944444444444446</v>
      </c>
      <c r="F21" s="104">
        <v>42467</v>
      </c>
      <c r="G21" s="111">
        <f t="shared" ca="1" si="1"/>
        <v>864.32</v>
      </c>
      <c r="H21" s="120">
        <v>50.8</v>
      </c>
      <c r="I21" s="143"/>
      <c r="J21" s="84" t="s">
        <v>114</v>
      </c>
      <c r="K21" s="85" t="str">
        <f t="shared" si="2"/>
        <v>HARB/15A/NA12S</v>
      </c>
    </row>
    <row r="22" spans="1:11" s="85" customFormat="1" ht="24" customHeight="1" thickBot="1" x14ac:dyDescent="0.25">
      <c r="A22" s="100" t="str">
        <f t="shared" si="0"/>
        <v>HARB/15A/NA12S11</v>
      </c>
      <c r="B22" s="83" t="str">
        <f>'(02)'!B22</f>
        <v>A6 Kibworth</v>
      </c>
      <c r="C22" s="103">
        <f>'(02)'!E22</f>
        <v>0.43611111111111112</v>
      </c>
      <c r="D22" s="104">
        <f>'(02)'!F22</f>
        <v>42431</v>
      </c>
      <c r="E22" s="103">
        <v>0.4381944444444445</v>
      </c>
      <c r="F22" s="104">
        <v>42467</v>
      </c>
      <c r="G22" s="111">
        <f t="shared" ca="1" si="1"/>
        <v>864.05</v>
      </c>
      <c r="H22" s="151">
        <v>41.2</v>
      </c>
      <c r="I22" s="143"/>
      <c r="J22" s="84" t="s">
        <v>115</v>
      </c>
      <c r="K22" s="85" t="str">
        <f t="shared" si="2"/>
        <v>HARB/15A/NA12S</v>
      </c>
    </row>
    <row r="23" spans="1:11" s="85" customFormat="1" ht="24" customHeight="1" thickBot="1" x14ac:dyDescent="0.25">
      <c r="A23" s="100" t="str">
        <f t="shared" si="0"/>
        <v>HARB/15A/NA12S12</v>
      </c>
      <c r="B23" s="83" t="str">
        <f>'(02)'!B23</f>
        <v>Rockingham Road</v>
      </c>
      <c r="C23" s="103">
        <f>'(02)'!E23</f>
        <v>0.44791666666666669</v>
      </c>
      <c r="D23" s="104">
        <f>'(02)'!F23</f>
        <v>42431</v>
      </c>
      <c r="E23" s="103">
        <v>0.44722222222222219</v>
      </c>
      <c r="F23" s="104">
        <v>42467</v>
      </c>
      <c r="G23" s="111">
        <f t="shared" ca="1" si="1"/>
        <v>863.98</v>
      </c>
      <c r="H23" s="151">
        <v>37.700000000000003</v>
      </c>
      <c r="I23" s="143"/>
      <c r="J23" s="84" t="s">
        <v>116</v>
      </c>
      <c r="K23" s="85" t="str">
        <f t="shared" si="2"/>
        <v>HARB/15A/NA12S</v>
      </c>
    </row>
    <row r="24" spans="1:11" s="85" customFormat="1" ht="24" customHeight="1" thickBot="1" x14ac:dyDescent="0.25">
      <c r="A24" s="100" t="str">
        <f t="shared" si="0"/>
        <v>HARB/15A/NA12S13</v>
      </c>
      <c r="B24" s="83" t="str">
        <f>'(02)'!B24</f>
        <v>24 Rugby Road Lutterworth</v>
      </c>
      <c r="C24" s="103">
        <f>'(02)'!E24</f>
        <v>0.38958333333333334</v>
      </c>
      <c r="D24" s="104">
        <f>'(02)'!F24</f>
        <v>42431</v>
      </c>
      <c r="E24" s="103">
        <v>0.38263888888888892</v>
      </c>
      <c r="F24" s="104">
        <v>42467</v>
      </c>
      <c r="G24" s="111">
        <f t="shared" ca="1" si="1"/>
        <v>863.83</v>
      </c>
      <c r="H24" s="151">
        <v>60</v>
      </c>
      <c r="I24" s="143"/>
      <c r="J24" s="84" t="s">
        <v>117</v>
      </c>
      <c r="K24" s="85" t="str">
        <f t="shared" si="2"/>
        <v>HARB/15A/NA12S</v>
      </c>
    </row>
    <row r="25" spans="1:11" s="85" customFormat="1" ht="24" customHeight="1" thickBot="1" x14ac:dyDescent="0.25">
      <c r="A25" s="100" t="str">
        <f t="shared" si="0"/>
        <v>HARB/15A/NA12S14</v>
      </c>
      <c r="B25" s="83" t="str">
        <f>'(02)'!B25</f>
        <v>sign outside 64 Leicester Road Kibworth</v>
      </c>
      <c r="C25" s="103">
        <f>'(02)'!E25</f>
        <v>0.4375</v>
      </c>
      <c r="D25" s="104">
        <f>'(02)'!F25</f>
        <v>42431</v>
      </c>
      <c r="E25" s="103">
        <v>0.4375</v>
      </c>
      <c r="F25" s="104">
        <v>42467</v>
      </c>
      <c r="G25" s="111">
        <f t="shared" ca="1" si="1"/>
        <v>864</v>
      </c>
      <c r="H25" s="151">
        <v>76.099999999999994</v>
      </c>
      <c r="I25" s="143"/>
      <c r="J25" s="84" t="s">
        <v>118</v>
      </c>
      <c r="K25" s="85" t="str">
        <f t="shared" si="2"/>
        <v>HARB/15A/NA12S</v>
      </c>
    </row>
    <row r="26" spans="1:11" s="85" customFormat="1" ht="24" customHeight="1" thickBot="1" x14ac:dyDescent="0.25">
      <c r="A26" s="100" t="str">
        <f t="shared" si="0"/>
        <v>HARB/15A/NA12S15</v>
      </c>
      <c r="B26" s="83" t="str">
        <f>'(02)'!B26</f>
        <v>Walcote</v>
      </c>
      <c r="C26" s="103">
        <f>'(02)'!E26</f>
        <v>0.40833333333333338</v>
      </c>
      <c r="D26" s="104">
        <f>'(02)'!F26</f>
        <v>42431</v>
      </c>
      <c r="E26" s="103">
        <v>0.40277777777777773</v>
      </c>
      <c r="F26" s="104">
        <v>42467</v>
      </c>
      <c r="G26" s="111">
        <f t="shared" ca="1" si="1"/>
        <v>863.87</v>
      </c>
      <c r="H26" s="151">
        <v>32.5</v>
      </c>
      <c r="I26" s="143"/>
      <c r="J26" s="84" t="s">
        <v>119</v>
      </c>
      <c r="K26" s="85" t="str">
        <f t="shared" si="2"/>
        <v>HARB/15A/NA12S</v>
      </c>
    </row>
    <row r="27" spans="1:11" s="85" customFormat="1" ht="24" customHeight="1" thickBot="1" x14ac:dyDescent="0.25">
      <c r="A27" s="100" t="str">
        <f t="shared" si="0"/>
        <v>HARB/15A/NA12S16</v>
      </c>
      <c r="B27" s="83" t="str">
        <f>'(02)'!B27</f>
        <v>The Square</v>
      </c>
      <c r="C27" s="103">
        <v>0.45624999999999999</v>
      </c>
      <c r="D27" s="104">
        <f>'(02)'!F27</f>
        <v>42431</v>
      </c>
      <c r="E27" s="103">
        <v>0.4513888888888889</v>
      </c>
      <c r="F27" s="104">
        <v>42467</v>
      </c>
      <c r="G27" s="111">
        <f t="shared" ca="1" si="1"/>
        <v>863.88</v>
      </c>
      <c r="H27" s="151">
        <v>36.1</v>
      </c>
      <c r="I27" s="143"/>
      <c r="J27" s="84" t="s">
        <v>120</v>
      </c>
      <c r="K27" s="85" t="str">
        <f t="shared" si="2"/>
        <v>HARB/15A/NA12S</v>
      </c>
    </row>
    <row r="28" spans="1:11" s="85" customFormat="1" ht="24" customHeight="1" thickBot="1" x14ac:dyDescent="0.25">
      <c r="A28" s="100" t="str">
        <f t="shared" si="0"/>
        <v>HARB/15A/NA12S17</v>
      </c>
      <c r="B28" s="83" t="str">
        <f>'(02)'!B28</f>
        <v>Jazz Hair</v>
      </c>
      <c r="C28" s="103">
        <f>'(02)'!E28</f>
        <v>0.39097222222222222</v>
      </c>
      <c r="D28" s="104">
        <f>'(02)'!F28</f>
        <v>42431</v>
      </c>
      <c r="E28" s="103">
        <v>0.3840277777777778</v>
      </c>
      <c r="F28" s="104">
        <v>42467</v>
      </c>
      <c r="G28" s="111">
        <f t="shared" ca="1" si="1"/>
        <v>863.83</v>
      </c>
      <c r="H28" s="151">
        <v>55.1</v>
      </c>
      <c r="I28" s="143"/>
      <c r="J28" s="84" t="s">
        <v>121</v>
      </c>
      <c r="K28" s="85" t="str">
        <f t="shared" si="2"/>
        <v>HARB/15A/NA12S</v>
      </c>
    </row>
    <row r="29" spans="1:11" s="85" customFormat="1" ht="24" customHeight="1" thickBot="1" x14ac:dyDescent="0.25">
      <c r="A29" s="101" t="str">
        <f t="shared" si="0"/>
        <v>HARB/15A/NA12S18</v>
      </c>
      <c r="B29" s="83" t="str">
        <f>'(02)'!B29</f>
        <v>Spencerdene main street theddingworth</v>
      </c>
      <c r="C29" s="103">
        <f>'(02)'!E29</f>
        <v>0.41875000000000001</v>
      </c>
      <c r="D29" s="104">
        <f>'(02)'!F29</f>
        <v>42431</v>
      </c>
      <c r="E29" s="105">
        <v>0.41319444444444442</v>
      </c>
      <c r="F29" s="104">
        <v>42467</v>
      </c>
      <c r="G29" s="111">
        <f t="shared" ca="1" si="1"/>
        <v>863.87</v>
      </c>
      <c r="H29" s="119">
        <v>25.3</v>
      </c>
      <c r="I29" s="143"/>
      <c r="J29" s="84" t="s">
        <v>122</v>
      </c>
      <c r="K29" s="85" t="str">
        <f t="shared" si="2"/>
        <v>HARB/15A/NA12S</v>
      </c>
    </row>
    <row r="30" spans="1:11" s="85" customFormat="1" ht="24" customHeight="1" thickTop="1" thickBot="1" x14ac:dyDescent="0.25">
      <c r="A30" s="101" t="str">
        <f>TEXT(K30&amp;(J30-18),0)</f>
        <v>HARB/15A/NB4S1</v>
      </c>
      <c r="B30" s="83" t="str">
        <f>'(02)'!B30</f>
        <v>Alma House, Watling Street Claybrooke Parva Leicestershire LE17 5BE</v>
      </c>
      <c r="C30" s="103">
        <f>'(02)'!E30</f>
        <v>0.39861111111111108</v>
      </c>
      <c r="D30" s="104">
        <f>'(02)'!F30</f>
        <v>42431</v>
      </c>
      <c r="E30" s="105">
        <v>0.39166666666666666</v>
      </c>
      <c r="F30" s="104">
        <v>42467</v>
      </c>
      <c r="G30" s="111">
        <f ca="1">IF(ISBLANK(E30),ROUND(((NOW())-($C30+$D30))*24,2),ROUND((($E30+F30)-($C30+$D30))*24,2))</f>
        <v>863.83</v>
      </c>
      <c r="H30" s="120">
        <v>23.5</v>
      </c>
      <c r="I30" s="143"/>
      <c r="J30" s="84" t="s">
        <v>141</v>
      </c>
      <c r="K30" s="85" t="str">
        <f>TEXT("HARB/15A/NB"&amp;($C$7-8)&amp;"S",0)</f>
        <v>HARB/15A/NB4S</v>
      </c>
    </row>
    <row r="31" spans="1:11" s="85" customFormat="1" ht="24" customHeight="1" thickBot="1" x14ac:dyDescent="0.25">
      <c r="A31" s="101" t="str">
        <f>TEXT(K31&amp;(J31-18),0)</f>
        <v>HARB/15A/NB4S2</v>
      </c>
      <c r="B31" s="83" t="str">
        <f>'(02)'!B31</f>
        <v>sign post outside White House Farm Watling street</v>
      </c>
      <c r="C31" s="103">
        <f>'(02)'!E31</f>
        <v>0.40138888888888885</v>
      </c>
      <c r="D31" s="104">
        <f>'(02)'!F31</f>
        <v>42431</v>
      </c>
      <c r="E31" s="105">
        <v>0.39444444444444443</v>
      </c>
      <c r="F31" s="104">
        <v>42467</v>
      </c>
      <c r="G31" s="111">
        <f ca="1">IF(ISBLANK(E31),ROUND(((NOW())-($C31+$D31))*24,2),ROUND((($E31+F31)-($C31+$D31))*24,2))</f>
        <v>863.83</v>
      </c>
      <c r="H31" s="151">
        <v>18</v>
      </c>
      <c r="I31" s="143"/>
      <c r="J31" s="84" t="s">
        <v>142</v>
      </c>
      <c r="K31" s="85" t="str">
        <f>TEXT("HARB/15A/NB"&amp;($C$7-8)&amp;"S",0)</f>
        <v>HARB/15A/NB4S</v>
      </c>
    </row>
    <row r="32" spans="1:11" s="85" customFormat="1" ht="24" customHeight="1" x14ac:dyDescent="0.2">
      <c r="A32" s="113"/>
      <c r="B32" s="113"/>
      <c r="C32" s="114"/>
      <c r="D32" s="112"/>
      <c r="E32" s="114"/>
      <c r="F32" s="112"/>
      <c r="G32" s="115"/>
      <c r="H32" s="116"/>
      <c r="I32" s="116"/>
      <c r="J32" s="84"/>
    </row>
    <row r="33" spans="1:10" s="85" customFormat="1" ht="165" customHeight="1" x14ac:dyDescent="0.2">
      <c r="A33" s="91"/>
      <c r="B33" s="91"/>
      <c r="C33" s="91"/>
      <c r="D33" s="91"/>
      <c r="E33" s="91"/>
      <c r="F33" s="91"/>
      <c r="G33" s="91"/>
      <c r="H33" s="86"/>
      <c r="I33" s="86"/>
      <c r="J33" s="85" t="s">
        <v>172</v>
      </c>
    </row>
    <row r="34" spans="1:10" s="85" customFormat="1" ht="15" customHeight="1" x14ac:dyDescent="0.2">
      <c r="A34" s="91"/>
      <c r="B34" s="91"/>
      <c r="C34" s="91"/>
      <c r="D34" s="91"/>
      <c r="E34" s="91"/>
      <c r="F34" s="91"/>
      <c r="G34" s="91"/>
      <c r="H34" s="86"/>
      <c r="I34" s="86"/>
    </row>
    <row r="35" spans="1:10" s="85" customFormat="1" ht="15" customHeight="1" x14ac:dyDescent="0.2">
      <c r="A35" s="91"/>
      <c r="B35" s="179" t="str">
        <f>'(11)'!B34</f>
        <v>Diffusion Tube Laboratory
Environmental Scientifics Group Ltd
12 Moorbrook
Southmead Industrial Park
Didcot
Oxon
OX11 7HP</v>
      </c>
      <c r="C35" s="179"/>
      <c r="D35" s="179"/>
      <c r="E35" s="179"/>
      <c r="F35" s="91"/>
      <c r="G35" s="91"/>
      <c r="H35" s="86"/>
      <c r="I35" s="86"/>
    </row>
    <row r="36" spans="1:10" s="85" customFormat="1" ht="76.5" customHeight="1" x14ac:dyDescent="0.2">
      <c r="A36" s="106"/>
      <c r="B36" s="179"/>
      <c r="C36" s="179"/>
      <c r="D36" s="179"/>
      <c r="E36" s="179"/>
      <c r="F36" s="106"/>
      <c r="G36" s="106"/>
      <c r="H36" s="86"/>
      <c r="I36" s="86"/>
    </row>
    <row r="37" spans="1:10" s="85" customFormat="1" ht="15" customHeight="1" x14ac:dyDescent="0.2">
      <c r="A37" s="90"/>
      <c r="B37" s="179"/>
      <c r="C37" s="179"/>
      <c r="D37" s="179"/>
      <c r="E37" s="179"/>
      <c r="F37" s="89"/>
      <c r="G37" s="89"/>
      <c r="H37" s="86"/>
      <c r="I37" s="86"/>
    </row>
    <row r="38" spans="1:10" s="85" customFormat="1" ht="15" customHeight="1" x14ac:dyDescent="0.2">
      <c r="A38" s="137"/>
      <c r="B38" s="179"/>
      <c r="C38" s="179"/>
      <c r="D38" s="179"/>
      <c r="E38" s="179"/>
      <c r="F38" s="89"/>
      <c r="G38" s="89"/>
      <c r="H38" s="86"/>
      <c r="I38" s="86"/>
    </row>
    <row r="39" spans="1:10" s="85" customFormat="1" ht="15" customHeight="1" x14ac:dyDescent="0.2">
      <c r="A39" s="136"/>
      <c r="B39" s="179"/>
      <c r="C39" s="179"/>
      <c r="D39" s="179"/>
      <c r="E39" s="179"/>
      <c r="F39" s="136"/>
      <c r="G39" s="136"/>
      <c r="H39" s="86"/>
      <c r="I39" s="86"/>
    </row>
    <row r="40" spans="1:10" s="85" customFormat="1" ht="15" customHeight="1" x14ac:dyDescent="0.2">
      <c r="A40" s="136"/>
      <c r="B40" s="179"/>
      <c r="C40" s="179"/>
      <c r="D40" s="179"/>
      <c r="E40" s="179"/>
      <c r="F40" s="136"/>
      <c r="G40" s="136"/>
      <c r="H40" s="86"/>
      <c r="I40" s="86"/>
    </row>
    <row r="41" spans="1:10" s="87" customFormat="1" ht="30.75" customHeight="1" x14ac:dyDescent="0.2">
      <c r="A41" s="88"/>
      <c r="B41" s="179"/>
      <c r="C41" s="179"/>
      <c r="D41" s="179"/>
      <c r="E41" s="179"/>
      <c r="F41" s="88"/>
      <c r="G41" s="88"/>
      <c r="H41" s="86"/>
      <c r="I41" s="86"/>
    </row>
    <row r="42" spans="1:10" s="87" customFormat="1" ht="30.75" customHeight="1" x14ac:dyDescent="0.2">
      <c r="A42" s="88"/>
      <c r="B42" s="179"/>
      <c r="C42" s="179"/>
      <c r="D42" s="179"/>
      <c r="E42" s="179"/>
      <c r="F42" s="88"/>
      <c r="G42" s="88"/>
      <c r="H42" s="86"/>
      <c r="I42" s="86"/>
    </row>
    <row r="43" spans="1:10" s="88" customFormat="1" ht="30.75" customHeight="1" x14ac:dyDescent="0.2">
      <c r="B43" s="179"/>
      <c r="C43" s="179"/>
      <c r="D43" s="179"/>
      <c r="E43" s="179"/>
      <c r="H43" s="80"/>
      <c r="I43" s="80"/>
    </row>
    <row r="44" spans="1:10" s="88" customFormat="1" ht="30.75" customHeight="1" x14ac:dyDescent="0.2">
      <c r="H44" s="80"/>
      <c r="I44" s="80"/>
    </row>
    <row r="45" spans="1:10" ht="23.25" customHeight="1" x14ac:dyDescent="0.2">
      <c r="A45" s="88"/>
      <c r="B45" s="88"/>
      <c r="C45" s="88"/>
      <c r="D45" s="88"/>
      <c r="E45" s="88"/>
      <c r="F45" s="88"/>
      <c r="G45" s="88"/>
    </row>
    <row r="46" spans="1:10" ht="23.25" x14ac:dyDescent="0.2">
      <c r="A46" s="88"/>
      <c r="B46" s="88"/>
      <c r="C46" s="88"/>
      <c r="D46" s="88"/>
      <c r="E46" s="88"/>
      <c r="F46" s="88"/>
      <c r="G46" s="88"/>
    </row>
    <row r="47" spans="1:10" hidden="1" x14ac:dyDescent="0.2">
      <c r="A47" s="85"/>
      <c r="B47" s="85"/>
      <c r="C47" s="85"/>
      <c r="D47" s="85"/>
      <c r="E47" s="85"/>
      <c r="F47" s="85"/>
      <c r="G47" s="85"/>
    </row>
    <row r="48" spans="1:10" hidden="1" x14ac:dyDescent="0.2">
      <c r="A48" s="85"/>
      <c r="B48" s="85"/>
      <c r="C48" s="85"/>
      <c r="D48" s="85"/>
      <c r="E48" s="85"/>
      <c r="F48" s="85"/>
      <c r="G48" s="85"/>
    </row>
    <row r="49" spans="1:9" hidden="1" x14ac:dyDescent="0.2">
      <c r="A49" s="85"/>
      <c r="B49" s="85"/>
      <c r="C49" s="85"/>
      <c r="D49" s="85"/>
      <c r="E49" s="85"/>
      <c r="F49" s="85"/>
      <c r="G49" s="85"/>
    </row>
    <row r="50" spans="1:9" hidden="1" x14ac:dyDescent="0.2">
      <c r="A50" s="85"/>
      <c r="B50" s="85"/>
      <c r="C50" s="85"/>
      <c r="D50" s="85"/>
      <c r="E50" s="85"/>
      <c r="F50" s="85"/>
      <c r="G50" s="85"/>
    </row>
    <row r="51" spans="1:9" hidden="1" x14ac:dyDescent="0.2">
      <c r="A51" s="85"/>
      <c r="B51" s="85"/>
      <c r="C51" s="85"/>
      <c r="D51" s="85"/>
      <c r="E51" s="85"/>
      <c r="F51" s="85"/>
      <c r="G51" s="85"/>
    </row>
    <row r="52" spans="1:9" hidden="1" x14ac:dyDescent="0.2">
      <c r="H52" s="81"/>
      <c r="I52" s="81"/>
    </row>
    <row r="53" spans="1:9" hidden="1" x14ac:dyDescent="0.2">
      <c r="H53" s="81"/>
      <c r="I53" s="81"/>
    </row>
    <row r="54" spans="1:9" hidden="1" x14ac:dyDescent="0.2">
      <c r="H54" s="81"/>
      <c r="I54" s="81"/>
    </row>
    <row r="55" spans="1:9" hidden="1" x14ac:dyDescent="0.2">
      <c r="H55" s="81"/>
      <c r="I55" s="81"/>
    </row>
    <row r="56" spans="1:9" hidden="1" x14ac:dyDescent="0.2">
      <c r="H56" s="81"/>
      <c r="I56" s="81"/>
    </row>
    <row r="57" spans="1:9" hidden="1" x14ac:dyDescent="0.2">
      <c r="H57" s="81"/>
      <c r="I57" s="81"/>
    </row>
    <row r="58" spans="1:9" hidden="1" x14ac:dyDescent="0.2">
      <c r="H58" s="81"/>
      <c r="I58" s="81"/>
    </row>
    <row r="59" spans="1:9" hidden="1" x14ac:dyDescent="0.2">
      <c r="H59" s="81"/>
      <c r="I59" s="81"/>
    </row>
    <row r="60" spans="1:9" hidden="1" x14ac:dyDescent="0.2">
      <c r="H60" s="81"/>
      <c r="I60" s="81"/>
    </row>
    <row r="61" spans="1:9" hidden="1" x14ac:dyDescent="0.2">
      <c r="H61" s="81"/>
      <c r="I61" s="81"/>
    </row>
    <row r="62" spans="1:9" hidden="1" x14ac:dyDescent="0.2">
      <c r="H62" s="81"/>
      <c r="I62" s="81"/>
    </row>
    <row r="63" spans="1:9" hidden="1" x14ac:dyDescent="0.2">
      <c r="H63" s="81"/>
      <c r="I63" s="81"/>
    </row>
    <row r="64" spans="1:9" hidden="1" x14ac:dyDescent="0.2">
      <c r="H64" s="81"/>
      <c r="I64" s="81"/>
    </row>
    <row r="65" spans="8:9" hidden="1" x14ac:dyDescent="0.2">
      <c r="H65" s="81"/>
      <c r="I65" s="81"/>
    </row>
    <row r="66" spans="8:9" hidden="1" x14ac:dyDescent="0.2">
      <c r="H66" s="81"/>
      <c r="I66" s="81"/>
    </row>
    <row r="67" spans="8:9" hidden="1" x14ac:dyDescent="0.2">
      <c r="H67" s="81"/>
      <c r="I67" s="81"/>
    </row>
    <row r="68" spans="8:9" hidden="1" x14ac:dyDescent="0.2">
      <c r="H68" s="81"/>
      <c r="I68" s="81"/>
    </row>
    <row r="69" spans="8:9" hidden="1" x14ac:dyDescent="0.2">
      <c r="H69" s="81"/>
      <c r="I69" s="81"/>
    </row>
    <row r="70" spans="8:9" hidden="1" x14ac:dyDescent="0.2">
      <c r="H70" s="81"/>
      <c r="I70" s="81"/>
    </row>
    <row r="71" spans="8:9" hidden="1" x14ac:dyDescent="0.2">
      <c r="H71" s="81"/>
      <c r="I71" s="81"/>
    </row>
    <row r="72" spans="8:9" hidden="1" x14ac:dyDescent="0.2">
      <c r="H72" s="81"/>
      <c r="I72" s="81"/>
    </row>
    <row r="73" spans="8:9" hidden="1" x14ac:dyDescent="0.2">
      <c r="H73" s="81"/>
      <c r="I73" s="81"/>
    </row>
    <row r="74" spans="8:9" hidden="1" x14ac:dyDescent="0.2">
      <c r="H74" s="81"/>
      <c r="I74" s="81"/>
    </row>
    <row r="75" spans="8:9" ht="15" customHeight="1" x14ac:dyDescent="0.2">
      <c r="H75" s="81"/>
      <c r="I75" s="81"/>
    </row>
  </sheetData>
  <mergeCells count="24">
    <mergeCell ref="C1:D1"/>
    <mergeCell ref="E1:F1"/>
    <mergeCell ref="E2:F2"/>
    <mergeCell ref="E3:F3"/>
    <mergeCell ref="A4:B4"/>
    <mergeCell ref="C4:D4"/>
    <mergeCell ref="E4:F4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B35:E43"/>
    <mergeCell ref="D8:E8"/>
    <mergeCell ref="A9:A11"/>
    <mergeCell ref="B9:B11"/>
    <mergeCell ref="C9:F9"/>
  </mergeCells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74"/>
  <sheetViews>
    <sheetView topLeftCell="A5" workbookViewId="0">
      <selection activeCell="I25" sqref="I25"/>
    </sheetView>
  </sheetViews>
  <sheetFormatPr defaultColWidth="15.7109375" defaultRowHeight="15" customHeight="1" zeroHeight="1" x14ac:dyDescent="0.2"/>
  <cols>
    <col min="1" max="1" width="9.85546875" style="81" customWidth="1"/>
    <col min="2" max="2" width="19.28515625" style="81" customWidth="1"/>
    <col min="3" max="6" width="10.42578125" style="81" customWidth="1"/>
    <col min="7" max="7" width="10.5703125" style="81" customWidth="1"/>
    <col min="8" max="8" width="15.7109375" style="80"/>
    <col min="9" max="9" width="15.7109375" style="81"/>
    <col min="10" max="10" width="9.5703125" style="81" customWidth="1"/>
    <col min="11" max="11" width="19.85546875" style="81" customWidth="1"/>
    <col min="12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2"/>
      <c r="F6" s="192"/>
      <c r="G6" s="97"/>
    </row>
    <row r="7" spans="1:11" ht="17.25" customHeight="1" thickBot="1" x14ac:dyDescent="0.25">
      <c r="A7" s="199" t="s">
        <v>132</v>
      </c>
      <c r="B7" s="200"/>
      <c r="C7" s="197">
        <v>1</v>
      </c>
      <c r="D7" s="197"/>
      <c r="E7" s="206" t="s">
        <v>131</v>
      </c>
      <c r="F7" s="206"/>
      <c r="G7" s="98" t="s">
        <v>171</v>
      </c>
    </row>
    <row r="8" spans="1:11" ht="15" customHeight="1" thickBot="1" x14ac:dyDescent="0.25">
      <c r="A8" s="94"/>
      <c r="B8" s="94"/>
      <c r="C8" s="95"/>
      <c r="D8" s="201"/>
      <c r="E8" s="201"/>
      <c r="F8" s="95"/>
      <c r="G8" s="95"/>
    </row>
    <row r="9" spans="1:11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80"/>
    </row>
    <row r="10" spans="1:11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80"/>
      <c r="K10" s="81" t="s">
        <v>136</v>
      </c>
    </row>
    <row r="11" spans="1:11" ht="15.75" x14ac:dyDescent="0.2">
      <c r="A11" s="203"/>
      <c r="B11" s="205"/>
      <c r="C11" s="82" t="s">
        <v>16</v>
      </c>
      <c r="D11" s="82" t="s">
        <v>17</v>
      </c>
      <c r="E11" s="82" t="s">
        <v>16</v>
      </c>
      <c r="F11" s="82" t="s">
        <v>17</v>
      </c>
      <c r="G11" s="185"/>
      <c r="H11" s="99" t="s">
        <v>39</v>
      </c>
      <c r="I11" s="80"/>
    </row>
    <row r="12" spans="1:11" s="85" customFormat="1" ht="24" customHeight="1" x14ac:dyDescent="0.2">
      <c r="A12" s="100" t="str">
        <f t="shared" ref="A12:A31" si="0">TEXT(K12&amp;J12,0)</f>
        <v>HARB/15A/NA1S01</v>
      </c>
      <c r="B12" s="83" t="str">
        <f>'(03)'!B12</f>
        <v>6 The Terrace Rugby Road</v>
      </c>
      <c r="C12" s="103">
        <f>'(03)'!E12</f>
        <v>0.38472222222222219</v>
      </c>
      <c r="D12" s="104">
        <f>'(03)'!F12</f>
        <v>42467</v>
      </c>
      <c r="E12" s="103">
        <v>0.4597222222222222</v>
      </c>
      <c r="F12" s="104">
        <v>42494</v>
      </c>
      <c r="G12" s="111">
        <f ca="1">IF(ISBLANK(E12),ROUND(((NOW())-($C12+$D12))*24,2),ROUND((($E12+F12)-($C12+$D12))*24,2))</f>
        <v>649.79999999999995</v>
      </c>
      <c r="H12" s="152">
        <v>18.399999999999999</v>
      </c>
      <c r="I12" s="116"/>
      <c r="J12" s="84" t="s">
        <v>105</v>
      </c>
      <c r="K12" s="85" t="str">
        <f>TEXT("HARB/15A/NA"&amp;$C$7&amp;"S",0)</f>
        <v>HARB/15A/NA1S</v>
      </c>
    </row>
    <row r="13" spans="1:11" s="85" customFormat="1" ht="24" customHeight="1" x14ac:dyDescent="0.2">
      <c r="A13" s="100" t="str">
        <f t="shared" si="0"/>
        <v>HARB/15A/NA1S02</v>
      </c>
      <c r="B13" s="83" t="str">
        <f>'(03)'!B13</f>
        <v>Lut. Service Shop</v>
      </c>
      <c r="C13" s="103">
        <f>'(03)'!E13</f>
        <v>0.3756944444444445</v>
      </c>
      <c r="D13" s="104">
        <f>'(03)'!F13</f>
        <v>42467</v>
      </c>
      <c r="E13" s="103">
        <v>0.44305555555555554</v>
      </c>
      <c r="F13" s="104">
        <v>42494</v>
      </c>
      <c r="G13" s="111">
        <f t="shared" ref="G13:G29" ca="1" si="1">IF(ISBLANK(E13),ROUND(((NOW())-($C13+$D13))*24,2),ROUND((($E13+F13)-($C13+$D13))*24,2))</f>
        <v>649.62</v>
      </c>
      <c r="H13" s="152">
        <v>26.4</v>
      </c>
      <c r="I13" s="116"/>
      <c r="J13" s="84" t="s">
        <v>106</v>
      </c>
      <c r="K13" s="85" t="str">
        <f t="shared" ref="K13:K31" si="2">TEXT("HARB/15A/NA"&amp;$C$7&amp;"S",0)</f>
        <v>HARB/15A/NA1S</v>
      </c>
    </row>
    <row r="14" spans="1:11" s="85" customFormat="1" ht="24" customHeight="1" x14ac:dyDescent="0.2">
      <c r="A14" s="100" t="str">
        <f t="shared" si="0"/>
        <v>HARB/15A/NA1S03</v>
      </c>
      <c r="B14" s="83" t="str">
        <f>'(03)'!B14</f>
        <v>40 regent street lutterworth</v>
      </c>
      <c r="C14" s="103">
        <f>'(03)'!E14</f>
        <v>0.3833333333333333</v>
      </c>
      <c r="D14" s="104">
        <f>'(03)'!F14</f>
        <v>42467</v>
      </c>
      <c r="E14" s="103">
        <v>0.45763888888888887</v>
      </c>
      <c r="F14" s="104">
        <v>42494</v>
      </c>
      <c r="G14" s="111">
        <f t="shared" ca="1" si="1"/>
        <v>649.78</v>
      </c>
      <c r="H14" s="152">
        <v>13.5</v>
      </c>
      <c r="I14" s="116"/>
      <c r="J14" s="84" t="s">
        <v>107</v>
      </c>
      <c r="K14" s="85" t="str">
        <f t="shared" si="2"/>
        <v>HARB/15A/NA1S</v>
      </c>
    </row>
    <row r="15" spans="1:11" s="85" customFormat="1" ht="24" customHeight="1" x14ac:dyDescent="0.2">
      <c r="A15" s="100" t="str">
        <f t="shared" si="0"/>
        <v>HARB/15A/NA1S04</v>
      </c>
      <c r="B15" s="83" t="str">
        <f>'(03)'!B15</f>
        <v>regent court</v>
      </c>
      <c r="C15" s="103">
        <f>'(03)'!E15</f>
        <v>0.3833333333333333</v>
      </c>
      <c r="D15" s="104">
        <f>'(03)'!F15</f>
        <v>42467</v>
      </c>
      <c r="E15" s="103">
        <v>0.45833333333333331</v>
      </c>
      <c r="F15" s="104">
        <v>42494</v>
      </c>
      <c r="G15" s="111">
        <f t="shared" ca="1" si="1"/>
        <v>649.79999999999995</v>
      </c>
      <c r="H15" s="152">
        <v>30.4</v>
      </c>
      <c r="I15" s="116"/>
      <c r="J15" s="84" t="s">
        <v>108</v>
      </c>
      <c r="K15" s="85" t="str">
        <f t="shared" si="2"/>
        <v>HARB/15A/NA1S</v>
      </c>
    </row>
    <row r="16" spans="1:11" s="85" customFormat="1" ht="24" customHeight="1" x14ac:dyDescent="0.2">
      <c r="A16" s="100" t="str">
        <f t="shared" si="0"/>
        <v>HARB/15A/NA1S05</v>
      </c>
      <c r="B16" s="83" t="str">
        <f>'(03)'!B16</f>
        <v>26 Market Street Lutterworth</v>
      </c>
      <c r="C16" s="103">
        <f>'(03)'!E16</f>
        <v>0.37638888888888888</v>
      </c>
      <c r="D16" s="104">
        <f>'(03)'!F16</f>
        <v>42467</v>
      </c>
      <c r="E16" s="103">
        <v>0.44444444444444442</v>
      </c>
      <c r="F16" s="104">
        <v>42494</v>
      </c>
      <c r="G16" s="111">
        <f t="shared" ca="1" si="1"/>
        <v>649.63</v>
      </c>
      <c r="H16" s="152">
        <v>22.3</v>
      </c>
      <c r="I16" s="116"/>
      <c r="J16" s="84" t="s">
        <v>109</v>
      </c>
      <c r="K16" s="85" t="str">
        <f t="shared" si="2"/>
        <v>HARB/15A/NA1S</v>
      </c>
    </row>
    <row r="17" spans="1:11" s="85" customFormat="1" ht="24" customHeight="1" x14ac:dyDescent="0.2">
      <c r="A17" s="100" t="str">
        <f t="shared" si="0"/>
        <v>HARB/15A/NA1S06</v>
      </c>
      <c r="B17" s="83" t="str">
        <f>'(03)'!B17</f>
        <v>Homeside main street Theddingworth</v>
      </c>
      <c r="C17" s="103">
        <f>'(03)'!E17</f>
        <v>0.41180555555555554</v>
      </c>
      <c r="D17" s="104">
        <f>'(03)'!F17</f>
        <v>42467</v>
      </c>
      <c r="E17" s="103">
        <v>0.41805555555555557</v>
      </c>
      <c r="F17" s="104">
        <v>42494</v>
      </c>
      <c r="G17" s="111">
        <f t="shared" ca="1" si="1"/>
        <v>648.15</v>
      </c>
      <c r="H17" s="152">
        <v>18.100000000000001</v>
      </c>
      <c r="I17" s="116"/>
      <c r="J17" s="84" t="s">
        <v>110</v>
      </c>
      <c r="K17" s="85" t="str">
        <f t="shared" si="2"/>
        <v>HARB/15A/NA1S</v>
      </c>
    </row>
    <row r="18" spans="1:11" s="85" customFormat="1" ht="24" customHeight="1" x14ac:dyDescent="0.2">
      <c r="A18" s="100" t="str">
        <f t="shared" si="0"/>
        <v>HARB/15A/NA1S07</v>
      </c>
      <c r="B18" s="83" t="str">
        <f>'(03)'!B18</f>
        <v>17 Rugby road Lutterworth</v>
      </c>
      <c r="C18" s="103">
        <f>'(03)'!E18</f>
        <v>0.38194444444444442</v>
      </c>
      <c r="D18" s="104">
        <f>'(03)'!F18</f>
        <v>42467</v>
      </c>
      <c r="E18" s="103">
        <v>0.45624999999999999</v>
      </c>
      <c r="F18" s="104">
        <v>42494</v>
      </c>
      <c r="G18" s="111">
        <f t="shared" ca="1" si="1"/>
        <v>649.78</v>
      </c>
      <c r="H18" s="152">
        <v>19.5</v>
      </c>
      <c r="I18" s="116"/>
      <c r="J18" s="84" t="s">
        <v>111</v>
      </c>
      <c r="K18" s="85" t="str">
        <f t="shared" si="2"/>
        <v>HARB/15A/NA1S</v>
      </c>
    </row>
    <row r="19" spans="1:11" s="85" customFormat="1" ht="24" customHeight="1" x14ac:dyDescent="0.2">
      <c r="A19" s="100" t="str">
        <f t="shared" si="0"/>
        <v>HARB/15A/NA1S08</v>
      </c>
      <c r="B19" s="83" t="str">
        <f>'(03)'!B19</f>
        <v xml:space="preserve">69 leicester road Kibworth </v>
      </c>
      <c r="C19" s="103">
        <f>'(03)'!E19</f>
        <v>0.4291666666666667</v>
      </c>
      <c r="D19" s="104">
        <f>'(03)'!F19</f>
        <v>42467</v>
      </c>
      <c r="E19" s="103">
        <v>0.40416666666666662</v>
      </c>
      <c r="F19" s="104">
        <v>42494</v>
      </c>
      <c r="G19" s="111">
        <f t="shared" ca="1" si="1"/>
        <v>647.4</v>
      </c>
      <c r="H19" s="152">
        <v>28.7</v>
      </c>
      <c r="I19" s="116"/>
      <c r="J19" s="84" t="s">
        <v>112</v>
      </c>
      <c r="K19" s="85" t="str">
        <f t="shared" si="2"/>
        <v>HARB/15A/NA1S</v>
      </c>
    </row>
    <row r="20" spans="1:11" s="85" customFormat="1" ht="24" customHeight="1" x14ac:dyDescent="0.2">
      <c r="A20" s="100" t="str">
        <f t="shared" si="0"/>
        <v>HARB/15A/NA1S09</v>
      </c>
      <c r="B20" s="83" t="str">
        <f>'(03)'!B20</f>
        <v>77 leicester road</v>
      </c>
      <c r="C20" s="103">
        <f>'(03)'!E20</f>
        <v>0.36874999999999997</v>
      </c>
      <c r="D20" s="104">
        <f>'(03)'!F20</f>
        <v>42467</v>
      </c>
      <c r="E20" s="103">
        <v>0.44861111111111113</v>
      </c>
      <c r="F20" s="104">
        <v>42494</v>
      </c>
      <c r="G20" s="111">
        <f t="shared" ca="1" si="1"/>
        <v>649.91999999999996</v>
      </c>
      <c r="H20" s="152">
        <v>12.1</v>
      </c>
      <c r="I20" s="116"/>
      <c r="J20" s="84" t="s">
        <v>113</v>
      </c>
      <c r="K20" s="85" t="str">
        <f t="shared" si="2"/>
        <v>HARB/15A/NA1S</v>
      </c>
    </row>
    <row r="21" spans="1:11" s="85" customFormat="1" ht="24" customHeight="1" x14ac:dyDescent="0.2">
      <c r="A21" s="100" t="str">
        <f t="shared" si="0"/>
        <v>HARB/15A/NA1S10</v>
      </c>
      <c r="B21" s="83" t="str">
        <f>'(03)'!B21</f>
        <v>Day Nursery</v>
      </c>
      <c r="C21" s="103">
        <f>'(03)'!E21</f>
        <v>0.36944444444444446</v>
      </c>
      <c r="D21" s="104">
        <f>'(03)'!F21</f>
        <v>42467</v>
      </c>
      <c r="E21" s="103">
        <v>0.4513888888888889</v>
      </c>
      <c r="F21" s="104">
        <v>42494</v>
      </c>
      <c r="G21" s="111">
        <f t="shared" ca="1" si="1"/>
        <v>649.97</v>
      </c>
      <c r="H21" s="152">
        <v>24.1</v>
      </c>
      <c r="I21" s="116"/>
      <c r="J21" s="84" t="s">
        <v>114</v>
      </c>
      <c r="K21" s="85" t="str">
        <f t="shared" si="2"/>
        <v>HARB/15A/NA1S</v>
      </c>
    </row>
    <row r="22" spans="1:11" s="85" customFormat="1" ht="24" customHeight="1" x14ac:dyDescent="0.2">
      <c r="A22" s="100" t="str">
        <f t="shared" si="0"/>
        <v>HARB/15A/NA1S11</v>
      </c>
      <c r="B22" s="83" t="str">
        <f>'(03)'!B22</f>
        <v>A6 Kibworth</v>
      </c>
      <c r="C22" s="103">
        <f>'(03)'!E22</f>
        <v>0.4381944444444445</v>
      </c>
      <c r="D22" s="104">
        <f>'(03)'!F22</f>
        <v>42467</v>
      </c>
      <c r="E22" s="103">
        <v>0.39861111111111108</v>
      </c>
      <c r="F22" s="104">
        <v>42494</v>
      </c>
      <c r="G22" s="111">
        <f t="shared" ca="1" si="1"/>
        <v>647.04999999999995</v>
      </c>
      <c r="H22" s="152">
        <v>19.5</v>
      </c>
      <c r="I22" s="116"/>
      <c r="J22" s="84" t="s">
        <v>115</v>
      </c>
      <c r="K22" s="85" t="str">
        <f t="shared" si="2"/>
        <v>HARB/15A/NA1S</v>
      </c>
    </row>
    <row r="23" spans="1:11" s="85" customFormat="1" ht="24" customHeight="1" x14ac:dyDescent="0.2">
      <c r="A23" s="100" t="str">
        <f t="shared" si="0"/>
        <v>HARB/15A/NA1S12</v>
      </c>
      <c r="B23" s="83" t="str">
        <f>'(03)'!B23</f>
        <v>Rockingham Road</v>
      </c>
      <c r="C23" s="103">
        <f>'(03)'!E23</f>
        <v>0.44722222222222219</v>
      </c>
      <c r="D23" s="104">
        <f>'(03)'!F23</f>
        <v>42467</v>
      </c>
      <c r="E23" s="103" t="s">
        <v>170</v>
      </c>
      <c r="F23" s="104">
        <v>42494</v>
      </c>
      <c r="G23" s="111" t="e">
        <f t="shared" ca="1" si="1"/>
        <v>#VALUE!</v>
      </c>
      <c r="H23" s="152"/>
      <c r="I23" s="116"/>
      <c r="J23" s="84" t="s">
        <v>116</v>
      </c>
      <c r="K23" s="85" t="str">
        <f t="shared" si="2"/>
        <v>HARB/15A/NA1S</v>
      </c>
    </row>
    <row r="24" spans="1:11" s="85" customFormat="1" ht="24" customHeight="1" x14ac:dyDescent="0.2">
      <c r="A24" s="100" t="str">
        <f t="shared" si="0"/>
        <v>HARB/15A/NA1S13</v>
      </c>
      <c r="B24" s="83" t="str">
        <f>'(03)'!B24</f>
        <v>24 Rugby Road Lutterworth</v>
      </c>
      <c r="C24" s="103">
        <f>'(03)'!E24</f>
        <v>0.38263888888888892</v>
      </c>
      <c r="D24" s="104">
        <f>'(03)'!F24</f>
        <v>42467</v>
      </c>
      <c r="E24" s="103">
        <v>0.45694444444444443</v>
      </c>
      <c r="F24" s="104">
        <v>42494</v>
      </c>
      <c r="G24" s="111">
        <f t="shared" ca="1" si="1"/>
        <v>649.78</v>
      </c>
      <c r="H24" s="152">
        <v>27.7</v>
      </c>
      <c r="I24" s="116"/>
      <c r="J24" s="84" t="s">
        <v>117</v>
      </c>
      <c r="K24" s="85" t="str">
        <f t="shared" si="2"/>
        <v>HARB/15A/NA1S</v>
      </c>
    </row>
    <row r="25" spans="1:11" s="85" customFormat="1" ht="24" customHeight="1" x14ac:dyDescent="0.2">
      <c r="A25" s="100" t="str">
        <f t="shared" si="0"/>
        <v>HARB/15A/NA1S14</v>
      </c>
      <c r="B25" s="83" t="str">
        <f>'(03)'!B25</f>
        <v>sign outside 64 Leicester Road Kibworth</v>
      </c>
      <c r="C25" s="103">
        <f>'(03)'!E25</f>
        <v>0.4375</v>
      </c>
      <c r="D25" s="104">
        <f>'(03)'!F25</f>
        <v>42467</v>
      </c>
      <c r="E25" s="103">
        <v>0.39999999999999997</v>
      </c>
      <c r="F25" s="104">
        <v>42494</v>
      </c>
      <c r="G25" s="111">
        <f t="shared" ca="1" si="1"/>
        <v>647.1</v>
      </c>
      <c r="H25" s="152">
        <v>39.4</v>
      </c>
      <c r="I25" s="116"/>
      <c r="J25" s="84" t="s">
        <v>118</v>
      </c>
      <c r="K25" s="85" t="str">
        <f t="shared" si="2"/>
        <v>HARB/15A/NA1S</v>
      </c>
    </row>
    <row r="26" spans="1:11" s="85" customFormat="1" ht="24" customHeight="1" x14ac:dyDescent="0.2">
      <c r="A26" s="100" t="str">
        <f t="shared" si="0"/>
        <v>HARB/15A/NA1S15</v>
      </c>
      <c r="B26" s="83" t="str">
        <f>'(03)'!B26</f>
        <v>Walcote</v>
      </c>
      <c r="C26" s="103">
        <f>'(03)'!E26</f>
        <v>0.40277777777777773</v>
      </c>
      <c r="D26" s="104">
        <f>'(03)'!F26</f>
        <v>42467</v>
      </c>
      <c r="E26" s="103">
        <v>0.47847222222222219</v>
      </c>
      <c r="F26" s="104">
        <v>42494</v>
      </c>
      <c r="G26" s="111">
        <f t="shared" ca="1" si="1"/>
        <v>649.82000000000005</v>
      </c>
      <c r="H26" s="152">
        <v>12.6</v>
      </c>
      <c r="I26" s="116"/>
      <c r="J26" s="84" t="s">
        <v>119</v>
      </c>
      <c r="K26" s="85" t="str">
        <f t="shared" si="2"/>
        <v>HARB/15A/NA1S</v>
      </c>
    </row>
    <row r="27" spans="1:11" s="85" customFormat="1" ht="24" customHeight="1" x14ac:dyDescent="0.2">
      <c r="A27" s="100" t="str">
        <f t="shared" si="0"/>
        <v>HARB/15A/NA1S16</v>
      </c>
      <c r="B27" s="83" t="str">
        <f>'(03)'!B27</f>
        <v>The Square</v>
      </c>
      <c r="C27" s="103">
        <f>'(03)'!E27</f>
        <v>0.4513888888888889</v>
      </c>
      <c r="D27" s="104">
        <f>'(03)'!F27</f>
        <v>42467</v>
      </c>
      <c r="E27" s="103">
        <v>0.5</v>
      </c>
      <c r="F27" s="104">
        <v>42494</v>
      </c>
      <c r="G27" s="111">
        <f t="shared" ca="1" si="1"/>
        <v>649.16999999999996</v>
      </c>
      <c r="H27" s="152">
        <v>14.8</v>
      </c>
      <c r="I27" s="116"/>
      <c r="J27" s="84" t="s">
        <v>120</v>
      </c>
      <c r="K27" s="85" t="str">
        <f t="shared" si="2"/>
        <v>HARB/15A/NA1S</v>
      </c>
    </row>
    <row r="28" spans="1:11" s="85" customFormat="1" ht="24" customHeight="1" x14ac:dyDescent="0.2">
      <c r="A28" s="100" t="str">
        <f t="shared" si="0"/>
        <v>HARB/15A/NA1S17</v>
      </c>
      <c r="B28" s="83" t="str">
        <f>'(03)'!B28</f>
        <v>Jazz Hair</v>
      </c>
      <c r="C28" s="103">
        <f>'(03)'!E28</f>
        <v>0.3840277777777778</v>
      </c>
      <c r="D28" s="104">
        <f>'(03)'!F28</f>
        <v>42467</v>
      </c>
      <c r="E28" s="103">
        <v>0.45902777777777781</v>
      </c>
      <c r="F28" s="104">
        <v>42494</v>
      </c>
      <c r="G28" s="111">
        <f t="shared" ca="1" si="1"/>
        <v>649.79999999999995</v>
      </c>
      <c r="H28" s="152">
        <v>24.9</v>
      </c>
      <c r="I28" s="116"/>
      <c r="J28" s="84" t="s">
        <v>121</v>
      </c>
      <c r="K28" s="85" t="str">
        <f t="shared" si="2"/>
        <v>HARB/15A/NA1S</v>
      </c>
    </row>
    <row r="29" spans="1:11" s="85" customFormat="1" ht="24" customHeight="1" thickBot="1" x14ac:dyDescent="0.25">
      <c r="A29" s="101" t="str">
        <f t="shared" si="0"/>
        <v>HARB/15A/NA1S18</v>
      </c>
      <c r="B29" s="83" t="str">
        <f>'(03)'!B29</f>
        <v>Spencerdene main street theddingworth</v>
      </c>
      <c r="C29" s="103">
        <f>'(03)'!E29</f>
        <v>0.41319444444444442</v>
      </c>
      <c r="D29" s="104">
        <f>'(03)'!F29</f>
        <v>42467</v>
      </c>
      <c r="E29" s="105">
        <v>0.41875000000000001</v>
      </c>
      <c r="F29" s="104">
        <v>42494</v>
      </c>
      <c r="G29" s="111">
        <f t="shared" ca="1" si="1"/>
        <v>648.13</v>
      </c>
      <c r="H29" s="152">
        <v>11.2</v>
      </c>
      <c r="I29" s="116"/>
      <c r="J29" s="84" t="s">
        <v>122</v>
      </c>
      <c r="K29" s="85" t="str">
        <f t="shared" si="2"/>
        <v>HARB/15A/NA1S</v>
      </c>
    </row>
    <row r="30" spans="1:11" s="85" customFormat="1" ht="24" customHeight="1" thickBot="1" x14ac:dyDescent="0.25">
      <c r="A30" s="101" t="str">
        <f t="shared" si="0"/>
        <v>HARB/15A/NA1S19</v>
      </c>
      <c r="B30" s="83" t="str">
        <f>'(03)'!B30</f>
        <v>Alma House, Watling Street Claybrooke Parva Leicestershire LE17 5BE</v>
      </c>
      <c r="C30" s="103">
        <f>'(03)'!E30</f>
        <v>0.39166666666666666</v>
      </c>
      <c r="D30" s="104">
        <f>'(03)'!F30</f>
        <v>42467</v>
      </c>
      <c r="E30" s="105">
        <v>0.4680555555555555</v>
      </c>
      <c r="F30" s="104">
        <v>42494</v>
      </c>
      <c r="G30" s="111">
        <f t="shared" ref="G30:G31" ca="1" si="3">IF(ISBLANK(E30),ROUND(((NOW())-($C30+$D30))*24,2),ROUND((($E30+F30)-($C30+$D30))*24,2))</f>
        <v>649.83000000000004</v>
      </c>
      <c r="H30" s="152">
        <v>36.4</v>
      </c>
      <c r="I30" s="116"/>
      <c r="J30" s="84" t="s">
        <v>141</v>
      </c>
      <c r="K30" s="85" t="str">
        <f t="shared" si="2"/>
        <v>HARB/15A/NA1S</v>
      </c>
    </row>
    <row r="31" spans="1:11" s="85" customFormat="1" ht="24" customHeight="1" thickBot="1" x14ac:dyDescent="0.25">
      <c r="A31" s="101" t="str">
        <f t="shared" si="0"/>
        <v>HARB/15A/NA1S20</v>
      </c>
      <c r="B31" s="83" t="str">
        <f>'(03)'!B31</f>
        <v>sign post outside White House Farm Watling street</v>
      </c>
      <c r="C31" s="103">
        <f>'(03)'!E31</f>
        <v>0.39444444444444443</v>
      </c>
      <c r="D31" s="104">
        <f>'(03)'!F31</f>
        <v>42467</v>
      </c>
      <c r="E31" s="105">
        <v>0.47083333333333338</v>
      </c>
      <c r="F31" s="104">
        <v>42494</v>
      </c>
      <c r="G31" s="111">
        <f t="shared" ca="1" si="3"/>
        <v>649.83000000000004</v>
      </c>
      <c r="H31" s="152">
        <v>14.5</v>
      </c>
      <c r="I31" s="116"/>
      <c r="J31" s="84" t="s">
        <v>142</v>
      </c>
      <c r="K31" s="85" t="str">
        <f t="shared" si="2"/>
        <v>HARB/15A/NA1S</v>
      </c>
    </row>
    <row r="32" spans="1:11" s="85" customFormat="1" ht="165" customHeight="1" x14ac:dyDescent="0.2">
      <c r="A32" s="91"/>
      <c r="B32" s="91" t="s">
        <v>71</v>
      </c>
      <c r="C32" s="91"/>
      <c r="D32" s="91"/>
      <c r="E32" s="91"/>
      <c r="F32" s="91"/>
      <c r="G32" s="91"/>
      <c r="H32" s="86"/>
    </row>
    <row r="33" spans="1:8" s="85" customFormat="1" ht="15" customHeight="1" x14ac:dyDescent="0.2">
      <c r="A33" s="91"/>
      <c r="B33" s="91"/>
      <c r="C33" s="91"/>
      <c r="D33" s="91"/>
      <c r="E33" s="91"/>
      <c r="F33" s="91"/>
      <c r="G33" s="91"/>
      <c r="H33" s="86"/>
    </row>
    <row r="34" spans="1:8" s="85" customFormat="1" ht="15" customHeight="1" x14ac:dyDescent="0.2">
      <c r="A34" s="91"/>
      <c r="B34" s="179" t="s">
        <v>134</v>
      </c>
      <c r="C34" s="179"/>
      <c r="D34" s="179"/>
      <c r="E34" s="179"/>
      <c r="F34" s="91"/>
      <c r="G34" s="91"/>
      <c r="H34" s="86"/>
    </row>
    <row r="35" spans="1:8" s="85" customFormat="1" ht="76.5" customHeight="1" x14ac:dyDescent="0.2">
      <c r="A35" s="106"/>
      <c r="B35" s="179"/>
      <c r="C35" s="179"/>
      <c r="D35" s="179"/>
      <c r="E35" s="179"/>
      <c r="F35" s="106"/>
      <c r="G35" s="106"/>
      <c r="H35" s="86"/>
    </row>
    <row r="36" spans="1:8" s="85" customFormat="1" ht="15" customHeight="1" x14ac:dyDescent="0.2">
      <c r="A36" s="90"/>
      <c r="B36" s="179"/>
      <c r="C36" s="179"/>
      <c r="D36" s="179"/>
      <c r="E36" s="179"/>
      <c r="F36" s="89"/>
      <c r="G36" s="89"/>
      <c r="H36" s="86"/>
    </row>
    <row r="37" spans="1:8" s="85" customFormat="1" x14ac:dyDescent="0.2">
      <c r="A37" s="95"/>
      <c r="B37" s="179"/>
      <c r="C37" s="179"/>
      <c r="D37" s="179"/>
      <c r="E37" s="179"/>
      <c r="F37" s="89"/>
      <c r="G37" s="89"/>
      <c r="H37" s="86"/>
    </row>
    <row r="38" spans="1:8" s="85" customFormat="1" x14ac:dyDescent="0.2">
      <c r="A38" s="107"/>
      <c r="B38" s="179"/>
      <c r="C38" s="179"/>
      <c r="D38" s="179"/>
      <c r="E38" s="179"/>
      <c r="F38" s="107"/>
      <c r="G38" s="107"/>
      <c r="H38" s="86"/>
    </row>
    <row r="39" spans="1:8" s="85" customFormat="1" x14ac:dyDescent="0.2">
      <c r="A39" s="107"/>
      <c r="B39" s="179"/>
      <c r="C39" s="179"/>
      <c r="D39" s="179"/>
      <c r="E39" s="179"/>
      <c r="F39" s="107"/>
      <c r="G39" s="107"/>
      <c r="H39" s="86"/>
    </row>
    <row r="40" spans="1:8" s="87" customFormat="1" ht="30.75" customHeight="1" x14ac:dyDescent="0.2">
      <c r="A40" s="88"/>
      <c r="B40" s="179"/>
      <c r="C40" s="179"/>
      <c r="D40" s="179"/>
      <c r="E40" s="179"/>
      <c r="F40" s="88"/>
      <c r="G40" s="88"/>
      <c r="H40" s="86"/>
    </row>
    <row r="41" spans="1:8" s="87" customFormat="1" ht="30.75" customHeight="1" x14ac:dyDescent="0.2">
      <c r="A41" s="88"/>
      <c r="B41" s="179"/>
      <c r="C41" s="179"/>
      <c r="D41" s="179"/>
      <c r="E41" s="179"/>
      <c r="F41" s="88"/>
      <c r="G41" s="88"/>
      <c r="H41" s="86"/>
    </row>
    <row r="42" spans="1:8" s="88" customFormat="1" ht="30.75" customHeight="1" x14ac:dyDescent="0.2">
      <c r="B42" s="179"/>
      <c r="C42" s="179"/>
      <c r="D42" s="179"/>
      <c r="E42" s="179"/>
      <c r="H42" s="80"/>
    </row>
    <row r="43" spans="1:8" s="88" customFormat="1" ht="30.75" customHeight="1" x14ac:dyDescent="0.2">
      <c r="H43" s="80"/>
    </row>
    <row r="44" spans="1:8" ht="23.25" customHeight="1" x14ac:dyDescent="0.2">
      <c r="A44" s="88"/>
      <c r="B44" s="88"/>
      <c r="C44" s="88"/>
      <c r="D44" s="88"/>
      <c r="E44" s="88"/>
      <c r="F44" s="88"/>
      <c r="G44" s="88"/>
    </row>
    <row r="45" spans="1:8" ht="23.25" x14ac:dyDescent="0.2">
      <c r="A45" s="88"/>
      <c r="B45" s="88"/>
      <c r="C45" s="88"/>
      <c r="D45" s="88"/>
      <c r="E45" s="88"/>
      <c r="F45" s="88"/>
      <c r="G45" s="88"/>
    </row>
    <row r="46" spans="1:8" hidden="1" x14ac:dyDescent="0.2">
      <c r="A46" s="85"/>
      <c r="B46" s="85"/>
      <c r="C46" s="85"/>
      <c r="D46" s="85"/>
      <c r="E46" s="85"/>
      <c r="F46" s="85"/>
      <c r="G46" s="85"/>
    </row>
    <row r="47" spans="1:8" hidden="1" x14ac:dyDescent="0.2">
      <c r="A47" s="85"/>
      <c r="B47" s="85"/>
      <c r="C47" s="85"/>
      <c r="D47" s="85"/>
      <c r="E47" s="85"/>
      <c r="F47" s="85"/>
      <c r="G47" s="85"/>
    </row>
    <row r="48" spans="1:8" hidden="1" x14ac:dyDescent="0.2">
      <c r="A48" s="85"/>
      <c r="B48" s="85"/>
      <c r="C48" s="85"/>
      <c r="D48" s="85"/>
      <c r="E48" s="85"/>
      <c r="F48" s="85"/>
      <c r="G48" s="85"/>
    </row>
    <row r="49" spans="1:8" hidden="1" x14ac:dyDescent="0.2">
      <c r="A49" s="85"/>
      <c r="B49" s="85"/>
      <c r="C49" s="85"/>
      <c r="D49" s="85"/>
      <c r="E49" s="85"/>
      <c r="F49" s="85"/>
      <c r="G49" s="85"/>
    </row>
    <row r="50" spans="1:8" hidden="1" x14ac:dyDescent="0.2">
      <c r="A50" s="85"/>
      <c r="B50" s="85"/>
      <c r="C50" s="85"/>
      <c r="D50" s="85"/>
      <c r="E50" s="85"/>
      <c r="F50" s="85"/>
      <c r="G50" s="85"/>
    </row>
    <row r="51" spans="1:8" hidden="1" x14ac:dyDescent="0.2">
      <c r="H51" s="81"/>
    </row>
    <row r="52" spans="1:8" hidden="1" x14ac:dyDescent="0.2">
      <c r="H52" s="81"/>
    </row>
    <row r="53" spans="1:8" hidden="1" x14ac:dyDescent="0.2">
      <c r="H53" s="81"/>
    </row>
    <row r="54" spans="1:8" hidden="1" x14ac:dyDescent="0.2">
      <c r="H54" s="81"/>
    </row>
    <row r="55" spans="1:8" hidden="1" x14ac:dyDescent="0.2">
      <c r="H55" s="81"/>
    </row>
    <row r="56" spans="1:8" hidden="1" x14ac:dyDescent="0.2">
      <c r="H56" s="81"/>
    </row>
    <row r="57" spans="1:8" hidden="1" x14ac:dyDescent="0.2">
      <c r="H57" s="81"/>
    </row>
    <row r="58" spans="1:8" hidden="1" x14ac:dyDescent="0.2">
      <c r="H58" s="81"/>
    </row>
    <row r="59" spans="1:8" hidden="1" x14ac:dyDescent="0.2">
      <c r="H59" s="81"/>
    </row>
    <row r="60" spans="1:8" hidden="1" x14ac:dyDescent="0.2">
      <c r="H60" s="81"/>
    </row>
    <row r="61" spans="1:8" hidden="1" x14ac:dyDescent="0.2">
      <c r="H61" s="81"/>
    </row>
    <row r="62" spans="1:8" hidden="1" x14ac:dyDescent="0.2">
      <c r="H62" s="81"/>
    </row>
    <row r="63" spans="1:8" hidden="1" x14ac:dyDescent="0.2">
      <c r="H63" s="81"/>
    </row>
    <row r="64" spans="1:8" hidden="1" x14ac:dyDescent="0.2">
      <c r="H64" s="81"/>
    </row>
    <row r="65" spans="8:8" hidden="1" x14ac:dyDescent="0.2">
      <c r="H65" s="81"/>
    </row>
    <row r="66" spans="8:8" hidden="1" x14ac:dyDescent="0.2">
      <c r="H66" s="81"/>
    </row>
    <row r="67" spans="8:8" hidden="1" x14ac:dyDescent="0.2">
      <c r="H67" s="81"/>
    </row>
    <row r="68" spans="8:8" hidden="1" x14ac:dyDescent="0.2">
      <c r="H68" s="81"/>
    </row>
    <row r="69" spans="8:8" hidden="1" x14ac:dyDescent="0.2">
      <c r="H69" s="81"/>
    </row>
    <row r="70" spans="8:8" hidden="1" x14ac:dyDescent="0.2">
      <c r="H70" s="81"/>
    </row>
    <row r="71" spans="8:8" hidden="1" x14ac:dyDescent="0.2">
      <c r="H71" s="81"/>
    </row>
    <row r="72" spans="8:8" hidden="1" x14ac:dyDescent="0.2">
      <c r="H72" s="81"/>
    </row>
    <row r="73" spans="8:8" hidden="1" x14ac:dyDescent="0.2">
      <c r="H73" s="81"/>
    </row>
    <row r="74" spans="8:8" ht="15" customHeight="1" x14ac:dyDescent="0.2">
      <c r="H74" s="81"/>
    </row>
  </sheetData>
  <mergeCells count="24">
    <mergeCell ref="A6:B6"/>
    <mergeCell ref="A7:B7"/>
    <mergeCell ref="C1:D1"/>
    <mergeCell ref="C5:F5"/>
    <mergeCell ref="B34:E42"/>
    <mergeCell ref="E1:F1"/>
    <mergeCell ref="C4:D4"/>
    <mergeCell ref="A4:B4"/>
    <mergeCell ref="A9:A11"/>
    <mergeCell ref="B9:B11"/>
    <mergeCell ref="A5:B5"/>
    <mergeCell ref="H9:H10"/>
    <mergeCell ref="E6:F6"/>
    <mergeCell ref="E7:F7"/>
    <mergeCell ref="E2:F2"/>
    <mergeCell ref="E3:F3"/>
    <mergeCell ref="E4:F4"/>
    <mergeCell ref="D8:E8"/>
    <mergeCell ref="C9:F9"/>
    <mergeCell ref="G9:G11"/>
    <mergeCell ref="C10:D10"/>
    <mergeCell ref="E10:F10"/>
    <mergeCell ref="C6:D6"/>
    <mergeCell ref="C7:D7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74"/>
  <sheetViews>
    <sheetView topLeftCell="C7" workbookViewId="0">
      <selection activeCell="H30" sqref="H30:H31"/>
    </sheetView>
  </sheetViews>
  <sheetFormatPr defaultColWidth="15.7109375" defaultRowHeight="15" customHeight="1" zeroHeight="1" x14ac:dyDescent="0.2"/>
  <cols>
    <col min="1" max="1" width="9.85546875" style="81" customWidth="1"/>
    <col min="2" max="2" width="19.28515625" style="81" customWidth="1"/>
    <col min="3" max="6" width="10.140625" style="81" customWidth="1"/>
    <col min="7" max="7" width="11.85546875" style="81" customWidth="1"/>
    <col min="8" max="8" width="15.7109375" style="80"/>
    <col min="9" max="9" width="15.7109375" style="81"/>
    <col min="10" max="10" width="20.7109375" style="81" customWidth="1"/>
    <col min="11" max="11" width="21.42578125" style="81" customWidth="1"/>
    <col min="12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0" t="s">
        <v>131</v>
      </c>
      <c r="F6" s="190"/>
      <c r="G6" s="97"/>
    </row>
    <row r="7" spans="1:11" ht="17.25" customHeight="1" thickBot="1" x14ac:dyDescent="0.25">
      <c r="A7" s="199" t="s">
        <v>132</v>
      </c>
      <c r="B7" s="200"/>
      <c r="C7" s="197">
        <f>'(04)'!C7+1</f>
        <v>2</v>
      </c>
      <c r="D7" s="197"/>
      <c r="E7" s="200"/>
      <c r="F7" s="200"/>
      <c r="G7" s="98"/>
    </row>
    <row r="8" spans="1:11" ht="15" customHeight="1" thickBot="1" x14ac:dyDescent="0.25">
      <c r="A8" s="94"/>
      <c r="B8" s="94"/>
      <c r="C8" s="108"/>
      <c r="D8" s="201"/>
      <c r="E8" s="201"/>
      <c r="F8" s="108"/>
      <c r="G8" s="108"/>
    </row>
    <row r="9" spans="1:11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80"/>
    </row>
    <row r="10" spans="1:11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80"/>
    </row>
    <row r="11" spans="1:11" ht="15.75" x14ac:dyDescent="0.2">
      <c r="A11" s="203"/>
      <c r="B11" s="205"/>
      <c r="C11" s="109" t="s">
        <v>16</v>
      </c>
      <c r="D11" s="109" t="s">
        <v>17</v>
      </c>
      <c r="E11" s="109" t="s">
        <v>16</v>
      </c>
      <c r="F11" s="109" t="s">
        <v>17</v>
      </c>
      <c r="G11" s="185"/>
      <c r="H11" s="99" t="s">
        <v>39</v>
      </c>
      <c r="I11" s="80"/>
    </row>
    <row r="12" spans="1:11" s="85" customFormat="1" ht="24" customHeight="1" x14ac:dyDescent="0.2">
      <c r="A12" s="100" t="str">
        <f t="shared" ref="A12:A29" si="0">TEXT(K12&amp;J12,0)</f>
        <v>HARB/15A/NA2S01</v>
      </c>
      <c r="B12" s="83" t="str">
        <f>'(04)'!B12</f>
        <v>6 The Terrace Rugby Road</v>
      </c>
      <c r="C12" s="103">
        <f>'(04)'!E12</f>
        <v>0.4597222222222222</v>
      </c>
      <c r="D12" s="104">
        <f>'(04)'!F12</f>
        <v>42494</v>
      </c>
      <c r="E12" s="103">
        <v>0.3527777777777778</v>
      </c>
      <c r="F12" s="104">
        <v>42531</v>
      </c>
      <c r="G12" s="111">
        <f ca="1">IF(ISBLANK(E12),ROUND(((NOW())-($C12+$D12))*24,2),ROUND((($E12+F12)-($C12+$D12))*24,2))</f>
        <v>885.43</v>
      </c>
      <c r="H12" s="121">
        <v>45.5</v>
      </c>
      <c r="I12" s="116"/>
      <c r="J12" s="84" t="s">
        <v>105</v>
      </c>
      <c r="K12" s="85" t="str">
        <f>TEXT("HARB/15A/NA"&amp;$C$7&amp;"S",0)</f>
        <v>HARB/15A/NA2S</v>
      </c>
    </row>
    <row r="13" spans="1:11" s="85" customFormat="1" ht="24" customHeight="1" x14ac:dyDescent="0.2">
      <c r="A13" s="100" t="str">
        <f t="shared" si="0"/>
        <v>HARB/15A/NA2S02</v>
      </c>
      <c r="B13" s="83" t="str">
        <f>'(04)'!B13</f>
        <v>Lut. Service Shop</v>
      </c>
      <c r="C13" s="103">
        <f>'(04)'!E13</f>
        <v>0.44305555555555554</v>
      </c>
      <c r="D13" s="104">
        <f>'(04)'!F13</f>
        <v>42494</v>
      </c>
      <c r="E13" s="103">
        <v>0.35902777777777778</v>
      </c>
      <c r="F13" s="104">
        <v>42531</v>
      </c>
      <c r="G13" s="111">
        <f t="shared" ref="G13:G31" ca="1" si="1">IF(ISBLANK(E13),ROUND(((NOW())-($C13+$D13))*24,2),ROUND((($E13+F13)-($C13+$D13))*24,2))</f>
        <v>885.98</v>
      </c>
      <c r="H13" s="121">
        <v>49.8</v>
      </c>
      <c r="I13" s="116"/>
      <c r="J13" s="84" t="s">
        <v>106</v>
      </c>
      <c r="K13" s="85" t="str">
        <f t="shared" ref="K13:K29" si="2">TEXT("HARB/15A/NA"&amp;$C$7&amp;"S",0)</f>
        <v>HARB/15A/NA2S</v>
      </c>
    </row>
    <row r="14" spans="1:11" s="85" customFormat="1" ht="24" customHeight="1" x14ac:dyDescent="0.2">
      <c r="A14" s="100" t="str">
        <f t="shared" si="0"/>
        <v>HARB/15A/NA2S03</v>
      </c>
      <c r="B14" s="83" t="str">
        <f>'(04)'!B14</f>
        <v>40 regent street lutterworth</v>
      </c>
      <c r="C14" s="103">
        <f>'(04)'!E14</f>
        <v>0.45763888888888887</v>
      </c>
      <c r="D14" s="104">
        <f>'(04)'!F14</f>
        <v>42494</v>
      </c>
      <c r="E14" s="103">
        <v>0.35069444444444442</v>
      </c>
      <c r="F14" s="104">
        <v>42531</v>
      </c>
      <c r="G14" s="111">
        <f t="shared" ca="1" si="1"/>
        <v>885.43</v>
      </c>
      <c r="H14" s="121">
        <v>24.2</v>
      </c>
      <c r="I14" s="116"/>
      <c r="J14" s="84" t="s">
        <v>107</v>
      </c>
      <c r="K14" s="85" t="str">
        <f t="shared" si="2"/>
        <v>HARB/15A/NA2S</v>
      </c>
    </row>
    <row r="15" spans="1:11" s="85" customFormat="1" ht="24" customHeight="1" x14ac:dyDescent="0.2">
      <c r="A15" s="100" t="str">
        <f t="shared" si="0"/>
        <v>HARB/15A/NA2S04</v>
      </c>
      <c r="B15" s="83" t="str">
        <f>'(04)'!B15</f>
        <v>regent court</v>
      </c>
      <c r="C15" s="103">
        <f>'(04)'!E15</f>
        <v>0.45833333333333331</v>
      </c>
      <c r="D15" s="104">
        <f>'(04)'!F15</f>
        <v>42494</v>
      </c>
      <c r="E15" s="103">
        <v>0.35138888888888892</v>
      </c>
      <c r="F15" s="104">
        <v>42531</v>
      </c>
      <c r="G15" s="111">
        <f t="shared" ca="1" si="1"/>
        <v>885.43</v>
      </c>
      <c r="H15" s="121">
        <v>65.599999999999994</v>
      </c>
      <c r="I15" s="116"/>
      <c r="J15" s="84" t="s">
        <v>108</v>
      </c>
      <c r="K15" s="85" t="str">
        <f t="shared" si="2"/>
        <v>HARB/15A/NA2S</v>
      </c>
    </row>
    <row r="16" spans="1:11" s="85" customFormat="1" ht="24" customHeight="1" x14ac:dyDescent="0.2">
      <c r="A16" s="100" t="str">
        <f t="shared" si="0"/>
        <v>HARB/15A/NA2S05</v>
      </c>
      <c r="B16" s="83" t="str">
        <f>'(04)'!B16</f>
        <v>26 Market Street Lutterworth</v>
      </c>
      <c r="C16" s="103">
        <f>'(04)'!E16</f>
        <v>0.44444444444444442</v>
      </c>
      <c r="D16" s="104">
        <f>'(04)'!F16</f>
        <v>42494</v>
      </c>
      <c r="E16" s="103">
        <v>0.3611111111111111</v>
      </c>
      <c r="F16" s="104">
        <v>42531</v>
      </c>
      <c r="G16" s="111">
        <f t="shared" ca="1" si="1"/>
        <v>886</v>
      </c>
      <c r="H16" s="121">
        <v>10.5</v>
      </c>
      <c r="I16" s="116"/>
      <c r="J16" s="84" t="s">
        <v>109</v>
      </c>
      <c r="K16" s="85" t="str">
        <f t="shared" si="2"/>
        <v>HARB/15A/NA2S</v>
      </c>
    </row>
    <row r="17" spans="1:11" s="85" customFormat="1" ht="24" customHeight="1" x14ac:dyDescent="0.2">
      <c r="A17" s="100" t="str">
        <f t="shared" si="0"/>
        <v>HARB/15A/NA2S06</v>
      </c>
      <c r="B17" s="83" t="str">
        <f>'(04)'!B17</f>
        <v>Homeside main street Theddingworth</v>
      </c>
      <c r="C17" s="103">
        <f>'(04)'!E17</f>
        <v>0.41805555555555557</v>
      </c>
      <c r="D17" s="104">
        <f>'(04)'!F17</f>
        <v>42494</v>
      </c>
      <c r="E17" s="103">
        <v>0.33333333333333331</v>
      </c>
      <c r="F17" s="104">
        <v>42531</v>
      </c>
      <c r="G17" s="111">
        <f t="shared" ca="1" si="1"/>
        <v>885.97</v>
      </c>
      <c r="H17" s="121">
        <v>31.1</v>
      </c>
      <c r="I17" s="116"/>
      <c r="J17" s="84" t="s">
        <v>110</v>
      </c>
      <c r="K17" s="85" t="str">
        <f t="shared" si="2"/>
        <v>HARB/15A/NA2S</v>
      </c>
    </row>
    <row r="18" spans="1:11" s="85" customFormat="1" ht="24" customHeight="1" x14ac:dyDescent="0.2">
      <c r="A18" s="100" t="str">
        <f t="shared" si="0"/>
        <v>HARB/15A/NA2S07</v>
      </c>
      <c r="B18" s="83" t="str">
        <f>'(04)'!B18</f>
        <v>17 Rugby road Lutterworth</v>
      </c>
      <c r="C18" s="103">
        <f>'(04)'!E18</f>
        <v>0.45624999999999999</v>
      </c>
      <c r="D18" s="104">
        <f>'(04)'!F18</f>
        <v>42494</v>
      </c>
      <c r="E18" s="103">
        <v>0.34861111111111115</v>
      </c>
      <c r="F18" s="104">
        <v>42531</v>
      </c>
      <c r="G18" s="111">
        <f t="shared" ca="1" si="1"/>
        <v>885.42</v>
      </c>
      <c r="H18" s="121">
        <v>40.1</v>
      </c>
      <c r="I18" s="116"/>
      <c r="J18" s="84" t="s">
        <v>111</v>
      </c>
      <c r="K18" s="85" t="str">
        <f t="shared" si="2"/>
        <v>HARB/15A/NA2S</v>
      </c>
    </row>
    <row r="19" spans="1:11" s="85" customFormat="1" ht="24" customHeight="1" x14ac:dyDescent="0.2">
      <c r="A19" s="100" t="str">
        <f t="shared" si="0"/>
        <v>HARB/15A/NA2S08</v>
      </c>
      <c r="B19" s="83" t="str">
        <f>'(04)'!B19</f>
        <v xml:space="preserve">69 leicester road Kibworth </v>
      </c>
      <c r="C19" s="103">
        <f>'(04)'!E19</f>
        <v>0.40416666666666662</v>
      </c>
      <c r="D19" s="104">
        <f>'(04)'!F19</f>
        <v>42494</v>
      </c>
      <c r="E19" s="103">
        <v>0.41319444444444442</v>
      </c>
      <c r="F19" s="104">
        <v>42531</v>
      </c>
      <c r="G19" s="111">
        <f t="shared" ca="1" si="1"/>
        <v>888.22</v>
      </c>
      <c r="H19" s="121">
        <v>48.6</v>
      </c>
      <c r="I19" s="116"/>
      <c r="J19" s="84" t="s">
        <v>112</v>
      </c>
      <c r="K19" s="85" t="str">
        <f t="shared" si="2"/>
        <v>HARB/15A/NA2S</v>
      </c>
    </row>
    <row r="20" spans="1:11" s="85" customFormat="1" ht="24" customHeight="1" x14ac:dyDescent="0.2">
      <c r="A20" s="100" t="str">
        <f t="shared" si="0"/>
        <v>HARB/15A/NA2S09</v>
      </c>
      <c r="B20" s="83" t="str">
        <f>'(04)'!B20</f>
        <v>77 leicester road</v>
      </c>
      <c r="C20" s="103">
        <f>'(04)'!E20</f>
        <v>0.44861111111111113</v>
      </c>
      <c r="D20" s="104">
        <f>'(04)'!F20</f>
        <v>42494</v>
      </c>
      <c r="E20" s="103">
        <v>0.37083333333333335</v>
      </c>
      <c r="F20" s="104">
        <v>42531</v>
      </c>
      <c r="G20" s="111">
        <f t="shared" ca="1" si="1"/>
        <v>886.13</v>
      </c>
      <c r="H20" s="121">
        <v>22.8</v>
      </c>
      <c r="I20" s="116"/>
      <c r="J20" s="84" t="s">
        <v>113</v>
      </c>
      <c r="K20" s="85" t="str">
        <f t="shared" si="2"/>
        <v>HARB/15A/NA2S</v>
      </c>
    </row>
    <row r="21" spans="1:11" s="85" customFormat="1" ht="24" customHeight="1" x14ac:dyDescent="0.2">
      <c r="A21" s="100" t="str">
        <f t="shared" si="0"/>
        <v>HARB/15A/NA2S10</v>
      </c>
      <c r="B21" s="83" t="str">
        <f>'(04)'!B21</f>
        <v>Day Nursery</v>
      </c>
      <c r="C21" s="103">
        <f>'(04)'!E21</f>
        <v>0.4513888888888889</v>
      </c>
      <c r="D21" s="104">
        <f>'(04)'!F21</f>
        <v>42494</v>
      </c>
      <c r="E21" s="103">
        <v>0.36388888888888887</v>
      </c>
      <c r="F21" s="104">
        <v>42531</v>
      </c>
      <c r="G21" s="111">
        <f t="shared" ca="1" si="1"/>
        <v>885.9</v>
      </c>
      <c r="H21" s="152">
        <v>44.1</v>
      </c>
      <c r="I21" s="116"/>
      <c r="J21" s="84" t="s">
        <v>114</v>
      </c>
      <c r="K21" s="85" t="str">
        <f t="shared" si="2"/>
        <v>HARB/15A/NA2S</v>
      </c>
    </row>
    <row r="22" spans="1:11" s="85" customFormat="1" ht="24" customHeight="1" x14ac:dyDescent="0.2">
      <c r="A22" s="100" t="str">
        <f t="shared" si="0"/>
        <v>HARB/15A/NA2S11</v>
      </c>
      <c r="B22" s="83" t="str">
        <f>'(04)'!B22</f>
        <v>A6 Kibworth</v>
      </c>
      <c r="C22" s="103">
        <f>'(04)'!E22</f>
        <v>0.39861111111111108</v>
      </c>
      <c r="D22" s="104">
        <f>'(04)'!F22</f>
        <v>42494</v>
      </c>
      <c r="E22" s="103">
        <v>0.4145833333333333</v>
      </c>
      <c r="F22" s="104">
        <v>42531</v>
      </c>
      <c r="G22" s="111">
        <f t="shared" ca="1" si="1"/>
        <v>888.38</v>
      </c>
      <c r="H22" s="152">
        <v>33.6</v>
      </c>
      <c r="I22" s="116"/>
      <c r="J22" s="84" t="s">
        <v>115</v>
      </c>
      <c r="K22" s="85" t="str">
        <f t="shared" si="2"/>
        <v>HARB/15A/NA2S</v>
      </c>
    </row>
    <row r="23" spans="1:11" s="85" customFormat="1" ht="24" customHeight="1" x14ac:dyDescent="0.2">
      <c r="A23" s="100" t="str">
        <f t="shared" si="0"/>
        <v>HARB/15A/NA2S12</v>
      </c>
      <c r="B23" s="83" t="str">
        <f>'(04)'!B23</f>
        <v>Rockingham Road</v>
      </c>
      <c r="C23" s="103">
        <v>0.38472222222222219</v>
      </c>
      <c r="D23" s="104">
        <f>'(04)'!F23</f>
        <v>42494</v>
      </c>
      <c r="E23" s="103">
        <v>0.4236111111111111</v>
      </c>
      <c r="F23" s="104">
        <v>42531</v>
      </c>
      <c r="G23" s="111">
        <f t="shared" ca="1" si="1"/>
        <v>888.93</v>
      </c>
      <c r="H23" s="152">
        <v>17.8</v>
      </c>
      <c r="I23" s="116"/>
      <c r="J23" s="84" t="s">
        <v>116</v>
      </c>
      <c r="K23" s="85" t="str">
        <f t="shared" si="2"/>
        <v>HARB/15A/NA2S</v>
      </c>
    </row>
    <row r="24" spans="1:11" s="85" customFormat="1" ht="24" customHeight="1" x14ac:dyDescent="0.2">
      <c r="A24" s="100" t="str">
        <f t="shared" si="0"/>
        <v>HARB/15A/NA2S13</v>
      </c>
      <c r="B24" s="83" t="str">
        <f>'(04)'!B24</f>
        <v>24 Rugby Road Lutterworth</v>
      </c>
      <c r="C24" s="103">
        <f>'(04)'!E24</f>
        <v>0.45694444444444443</v>
      </c>
      <c r="D24" s="104">
        <f>'(04)'!F24</f>
        <v>42494</v>
      </c>
      <c r="E24" s="103">
        <v>0.35000000000000003</v>
      </c>
      <c r="F24" s="104">
        <v>42531</v>
      </c>
      <c r="G24" s="111">
        <f t="shared" ca="1" si="1"/>
        <v>885.43</v>
      </c>
      <c r="H24" s="152">
        <v>48.3</v>
      </c>
      <c r="I24" s="116"/>
      <c r="J24" s="84" t="s">
        <v>117</v>
      </c>
      <c r="K24" s="85" t="str">
        <f t="shared" si="2"/>
        <v>HARB/15A/NA2S</v>
      </c>
    </row>
    <row r="25" spans="1:11" s="85" customFormat="1" ht="24" customHeight="1" x14ac:dyDescent="0.2">
      <c r="A25" s="100" t="str">
        <f t="shared" si="0"/>
        <v>HARB/15A/NA2S14</v>
      </c>
      <c r="B25" s="83" t="str">
        <f>'(04)'!B25</f>
        <v>sign outside 64 Leicester Road Kibworth</v>
      </c>
      <c r="C25" s="103">
        <f>'(04)'!E25</f>
        <v>0.39999999999999997</v>
      </c>
      <c r="D25" s="104">
        <f>'(04)'!F25</f>
        <v>42494</v>
      </c>
      <c r="E25" s="103">
        <v>0.4152777777777778</v>
      </c>
      <c r="F25" s="104">
        <v>42531</v>
      </c>
      <c r="G25" s="111">
        <f t="shared" ca="1" si="1"/>
        <v>888.37</v>
      </c>
      <c r="H25" s="152">
        <v>66.3</v>
      </c>
      <c r="I25" s="116"/>
      <c r="J25" s="84" t="s">
        <v>118</v>
      </c>
      <c r="K25" s="85" t="str">
        <f t="shared" si="2"/>
        <v>HARB/15A/NA2S</v>
      </c>
    </row>
    <row r="26" spans="1:11" s="85" customFormat="1" ht="24" customHeight="1" x14ac:dyDescent="0.2">
      <c r="A26" s="100" t="str">
        <f t="shared" si="0"/>
        <v>HARB/15A/NA2S15</v>
      </c>
      <c r="B26" s="83" t="str">
        <f>'(04)'!B26</f>
        <v>Walcote</v>
      </c>
      <c r="C26" s="103">
        <f>'(04)'!E26</f>
        <v>0.47847222222222219</v>
      </c>
      <c r="D26" s="104">
        <f>'(04)'!F26</f>
        <v>42494</v>
      </c>
      <c r="E26" s="103">
        <v>0.3430555555555555</v>
      </c>
      <c r="F26" s="104">
        <v>42531</v>
      </c>
      <c r="G26" s="111">
        <f t="shared" ca="1" si="1"/>
        <v>884.75</v>
      </c>
      <c r="H26" s="152">
        <v>19.3</v>
      </c>
      <c r="I26" s="116"/>
      <c r="J26" s="84" t="s">
        <v>119</v>
      </c>
      <c r="K26" s="85" t="str">
        <f t="shared" si="2"/>
        <v>HARB/15A/NA2S</v>
      </c>
    </row>
    <row r="27" spans="1:11" s="85" customFormat="1" ht="24" customHeight="1" x14ac:dyDescent="0.2">
      <c r="A27" s="100" t="str">
        <f t="shared" si="0"/>
        <v>HARB/15A/NA2S16</v>
      </c>
      <c r="B27" s="83" t="str">
        <f>'(04)'!B27</f>
        <v>The Square</v>
      </c>
      <c r="C27" s="103">
        <f>'(04)'!E27</f>
        <v>0.5</v>
      </c>
      <c r="D27" s="104">
        <f>'(04)'!F27</f>
        <v>42494</v>
      </c>
      <c r="E27" s="103">
        <v>0.4284722222222222</v>
      </c>
      <c r="F27" s="104">
        <v>42531</v>
      </c>
      <c r="G27" s="111">
        <f t="shared" ca="1" si="1"/>
        <v>886.28</v>
      </c>
      <c r="H27" s="152">
        <v>32.700000000000003</v>
      </c>
      <c r="I27" s="116"/>
      <c r="J27" s="84" t="s">
        <v>120</v>
      </c>
      <c r="K27" s="85" t="str">
        <f t="shared" si="2"/>
        <v>HARB/15A/NA2S</v>
      </c>
    </row>
    <row r="28" spans="1:11" s="85" customFormat="1" ht="24" customHeight="1" x14ac:dyDescent="0.2">
      <c r="A28" s="100" t="str">
        <f t="shared" si="0"/>
        <v>HARB/15A/NA2S17</v>
      </c>
      <c r="B28" s="83" t="str">
        <f>'(04)'!B28</f>
        <v>Jazz Hair</v>
      </c>
      <c r="C28" s="103">
        <f>'(04)'!E28</f>
        <v>0.45902777777777781</v>
      </c>
      <c r="D28" s="104">
        <f>'(04)'!F28</f>
        <v>42494</v>
      </c>
      <c r="E28" s="103">
        <v>0.3520833333333333</v>
      </c>
      <c r="F28" s="104">
        <v>42531</v>
      </c>
      <c r="G28" s="111">
        <f t="shared" ca="1" si="1"/>
        <v>885.43</v>
      </c>
      <c r="H28" s="152">
        <v>54.7</v>
      </c>
      <c r="I28" s="116"/>
      <c r="J28" s="84" t="s">
        <v>121</v>
      </c>
      <c r="K28" s="85" t="str">
        <f t="shared" si="2"/>
        <v>HARB/15A/NA2S</v>
      </c>
    </row>
    <row r="29" spans="1:11" s="85" customFormat="1" ht="24" customHeight="1" thickBot="1" x14ac:dyDescent="0.25">
      <c r="A29" s="101" t="str">
        <f t="shared" si="0"/>
        <v>HARB/15A/NA2S18</v>
      </c>
      <c r="B29" s="102" t="str">
        <f>'(04)'!B29</f>
        <v>Spencerdene main street theddingworth</v>
      </c>
      <c r="C29" s="103">
        <f>'(04)'!E29</f>
        <v>0.41875000000000001</v>
      </c>
      <c r="D29" s="104">
        <f>'(04)'!F29</f>
        <v>42494</v>
      </c>
      <c r="E29" s="105">
        <v>0.33819444444444446</v>
      </c>
      <c r="F29" s="104">
        <v>42531</v>
      </c>
      <c r="G29" s="111">
        <f t="shared" ca="1" si="1"/>
        <v>886.07</v>
      </c>
      <c r="H29" s="152">
        <v>21.8</v>
      </c>
      <c r="I29" s="116"/>
      <c r="J29" s="84" t="s">
        <v>122</v>
      </c>
      <c r="K29" s="85" t="str">
        <f t="shared" si="2"/>
        <v>HARB/15A/NA2S</v>
      </c>
    </row>
    <row r="30" spans="1:11" s="85" customFormat="1" ht="24" customHeight="1" thickBot="1" x14ac:dyDescent="0.25">
      <c r="A30" s="101" t="str">
        <f>TEXT(K30&amp;(J30),0)</f>
        <v>HARB/15A/NA2S19</v>
      </c>
      <c r="B30" s="83" t="str">
        <f>'(04)'!B30</f>
        <v>Alma House, Watling Street Claybrooke Parva Leicestershire LE17 5BE</v>
      </c>
      <c r="C30" s="103">
        <f>'(04)'!E30</f>
        <v>0.4680555555555555</v>
      </c>
      <c r="D30" s="104">
        <f>'(04)'!F30</f>
        <v>42494</v>
      </c>
      <c r="E30" s="105">
        <v>0.37986111111111115</v>
      </c>
      <c r="F30" s="104">
        <v>42531</v>
      </c>
      <c r="G30" s="111">
        <f t="shared" ca="1" si="1"/>
        <v>885.88</v>
      </c>
      <c r="H30" s="152">
        <v>39.299999999999997</v>
      </c>
      <c r="I30" s="116"/>
      <c r="J30" s="84" t="s">
        <v>141</v>
      </c>
      <c r="K30" s="85" t="str">
        <f>TEXT("HARB/15A/NA"&amp;($C$7)&amp;"S",0)</f>
        <v>HARB/15A/NA2S</v>
      </c>
    </row>
    <row r="31" spans="1:11" s="85" customFormat="1" ht="24" customHeight="1" thickBot="1" x14ac:dyDescent="0.25">
      <c r="A31" s="101" t="str">
        <f>TEXT(K31&amp;(J31),0)</f>
        <v>HARB/15A/NA2S20</v>
      </c>
      <c r="B31" s="83" t="str">
        <f>'(04)'!B31</f>
        <v>sign post outside White House Farm Watling street</v>
      </c>
      <c r="C31" s="103">
        <f>'(04)'!E31</f>
        <v>0.47083333333333338</v>
      </c>
      <c r="D31" s="104">
        <f>'(04)'!F31</f>
        <v>42494</v>
      </c>
      <c r="E31" s="105">
        <v>0.38263888888888892</v>
      </c>
      <c r="F31" s="104">
        <v>42531</v>
      </c>
      <c r="G31" s="111">
        <f t="shared" ca="1" si="1"/>
        <v>885.88</v>
      </c>
      <c r="H31" s="152">
        <v>26.2</v>
      </c>
      <c r="I31" s="116"/>
      <c r="J31" s="84" t="s">
        <v>142</v>
      </c>
      <c r="K31" s="85" t="str">
        <f>TEXT("HARB/15A/NA"&amp;($C$7)&amp;"S",0)</f>
        <v>HARB/15A/NA2S</v>
      </c>
    </row>
    <row r="32" spans="1:11" s="85" customFormat="1" ht="165" customHeight="1" x14ac:dyDescent="0.2">
      <c r="A32" s="91"/>
      <c r="B32" s="91"/>
      <c r="C32" s="91"/>
      <c r="D32" s="91"/>
      <c r="E32" s="91"/>
      <c r="F32" s="91"/>
      <c r="G32" s="91"/>
      <c r="H32" s="86"/>
    </row>
    <row r="33" spans="1:8" s="85" customFormat="1" ht="15" customHeight="1" x14ac:dyDescent="0.2">
      <c r="A33" s="91"/>
      <c r="B33" s="91"/>
      <c r="C33" s="91"/>
      <c r="D33" s="91"/>
      <c r="E33" s="91"/>
      <c r="F33" s="91"/>
      <c r="G33" s="91"/>
      <c r="H33" s="86"/>
    </row>
    <row r="34" spans="1:8" s="85" customFormat="1" ht="15" customHeight="1" x14ac:dyDescent="0.2">
      <c r="A34" s="91"/>
      <c r="B34" s="179" t="str">
        <f>'(04)'!B34:E42</f>
        <v>Diffusion Tube Laboratory
Environmental Scientifics Group Ltd
12 Moorbrook
Southmead Industrial Park
Didcot
Oxon
OX11 7HP</v>
      </c>
      <c r="C34" s="179"/>
      <c r="D34" s="179"/>
      <c r="E34" s="179"/>
      <c r="F34" s="91"/>
      <c r="G34" s="91"/>
      <c r="H34" s="86"/>
    </row>
    <row r="35" spans="1:8" s="85" customFormat="1" ht="76.5" customHeight="1" x14ac:dyDescent="0.2">
      <c r="A35" s="106"/>
      <c r="B35" s="179"/>
      <c r="C35" s="179"/>
      <c r="D35" s="179"/>
      <c r="E35" s="179"/>
      <c r="F35" s="106"/>
      <c r="G35" s="106"/>
      <c r="H35" s="86"/>
    </row>
    <row r="36" spans="1:8" s="85" customFormat="1" ht="15" customHeight="1" x14ac:dyDescent="0.2">
      <c r="A36" s="90"/>
      <c r="B36" s="179"/>
      <c r="C36" s="179"/>
      <c r="D36" s="179"/>
      <c r="E36" s="179"/>
      <c r="F36" s="89"/>
      <c r="G36" s="89"/>
      <c r="H36" s="86"/>
    </row>
    <row r="37" spans="1:8" s="85" customFormat="1" x14ac:dyDescent="0.2">
      <c r="A37" s="108"/>
      <c r="B37" s="179"/>
      <c r="C37" s="179"/>
      <c r="D37" s="179"/>
      <c r="E37" s="179"/>
      <c r="F37" s="89"/>
      <c r="G37" s="89"/>
      <c r="H37" s="86"/>
    </row>
    <row r="38" spans="1:8" s="85" customFormat="1" x14ac:dyDescent="0.2">
      <c r="A38" s="110"/>
      <c r="B38" s="179"/>
      <c r="C38" s="179"/>
      <c r="D38" s="179"/>
      <c r="E38" s="179"/>
      <c r="F38" s="110"/>
      <c r="G38" s="110"/>
      <c r="H38" s="86"/>
    </row>
    <row r="39" spans="1:8" s="85" customFormat="1" x14ac:dyDescent="0.2">
      <c r="A39" s="110"/>
      <c r="B39" s="179"/>
      <c r="C39" s="179"/>
      <c r="D39" s="179"/>
      <c r="E39" s="179"/>
      <c r="F39" s="110"/>
      <c r="G39" s="110"/>
      <c r="H39" s="86"/>
    </row>
    <row r="40" spans="1:8" s="87" customFormat="1" ht="30.75" customHeight="1" x14ac:dyDescent="0.2">
      <c r="A40" s="88"/>
      <c r="B40" s="179"/>
      <c r="C40" s="179"/>
      <c r="D40" s="179"/>
      <c r="E40" s="179"/>
      <c r="F40" s="88"/>
      <c r="G40" s="88"/>
      <c r="H40" s="86"/>
    </row>
    <row r="41" spans="1:8" s="87" customFormat="1" ht="30.75" customHeight="1" x14ac:dyDescent="0.2">
      <c r="A41" s="88"/>
      <c r="B41" s="179"/>
      <c r="C41" s="179"/>
      <c r="D41" s="179"/>
      <c r="E41" s="179"/>
      <c r="F41" s="88"/>
      <c r="G41" s="88"/>
      <c r="H41" s="86"/>
    </row>
    <row r="42" spans="1:8" s="88" customFormat="1" ht="30.75" customHeight="1" x14ac:dyDescent="0.2">
      <c r="B42" s="179"/>
      <c r="C42" s="179"/>
      <c r="D42" s="179"/>
      <c r="E42" s="179"/>
      <c r="H42" s="80"/>
    </row>
    <row r="43" spans="1:8" s="88" customFormat="1" ht="30.75" customHeight="1" x14ac:dyDescent="0.2">
      <c r="H43" s="80"/>
    </row>
    <row r="44" spans="1:8" ht="23.25" customHeight="1" x14ac:dyDescent="0.2">
      <c r="A44" s="88"/>
      <c r="B44" s="88"/>
      <c r="C44" s="88"/>
      <c r="D44" s="88"/>
      <c r="E44" s="88"/>
      <c r="F44" s="88"/>
      <c r="G44" s="88"/>
    </row>
    <row r="45" spans="1:8" ht="23.25" x14ac:dyDescent="0.2">
      <c r="A45" s="88"/>
      <c r="B45" s="88"/>
      <c r="C45" s="88"/>
      <c r="D45" s="88"/>
      <c r="E45" s="88"/>
      <c r="F45" s="88"/>
      <c r="G45" s="88"/>
    </row>
    <row r="46" spans="1:8" hidden="1" x14ac:dyDescent="0.2">
      <c r="A46" s="85"/>
      <c r="B46" s="85"/>
      <c r="C46" s="85"/>
      <c r="D46" s="85"/>
      <c r="E46" s="85"/>
      <c r="F46" s="85"/>
      <c r="G46" s="85"/>
    </row>
    <row r="47" spans="1:8" hidden="1" x14ac:dyDescent="0.2">
      <c r="A47" s="85"/>
      <c r="B47" s="85"/>
      <c r="C47" s="85"/>
      <c r="D47" s="85"/>
      <c r="E47" s="85"/>
      <c r="F47" s="85"/>
      <c r="G47" s="85"/>
    </row>
    <row r="48" spans="1:8" hidden="1" x14ac:dyDescent="0.2">
      <c r="A48" s="85"/>
      <c r="B48" s="85"/>
      <c r="C48" s="85"/>
      <c r="D48" s="85"/>
      <c r="E48" s="85"/>
      <c r="F48" s="85"/>
      <c r="G48" s="85"/>
    </row>
    <row r="49" spans="1:8" hidden="1" x14ac:dyDescent="0.2">
      <c r="A49" s="85"/>
      <c r="B49" s="85"/>
      <c r="C49" s="85"/>
      <c r="D49" s="85"/>
      <c r="E49" s="85"/>
      <c r="F49" s="85"/>
      <c r="G49" s="85"/>
    </row>
    <row r="50" spans="1:8" hidden="1" x14ac:dyDescent="0.2">
      <c r="A50" s="85"/>
      <c r="B50" s="85"/>
      <c r="C50" s="85"/>
      <c r="D50" s="85"/>
      <c r="E50" s="85"/>
      <c r="F50" s="85"/>
      <c r="G50" s="85"/>
    </row>
    <row r="51" spans="1:8" hidden="1" x14ac:dyDescent="0.2">
      <c r="H51" s="81"/>
    </row>
    <row r="52" spans="1:8" hidden="1" x14ac:dyDescent="0.2">
      <c r="H52" s="81"/>
    </row>
    <row r="53" spans="1:8" hidden="1" x14ac:dyDescent="0.2">
      <c r="H53" s="81"/>
    </row>
    <row r="54" spans="1:8" hidden="1" x14ac:dyDescent="0.2">
      <c r="H54" s="81"/>
    </row>
    <row r="55" spans="1:8" hidden="1" x14ac:dyDescent="0.2">
      <c r="H55" s="81"/>
    </row>
    <row r="56" spans="1:8" hidden="1" x14ac:dyDescent="0.2">
      <c r="H56" s="81"/>
    </row>
    <row r="57" spans="1:8" hidden="1" x14ac:dyDescent="0.2">
      <c r="H57" s="81"/>
    </row>
    <row r="58" spans="1:8" hidden="1" x14ac:dyDescent="0.2">
      <c r="H58" s="81"/>
    </row>
    <row r="59" spans="1:8" hidden="1" x14ac:dyDescent="0.2">
      <c r="H59" s="81"/>
    </row>
    <row r="60" spans="1:8" hidden="1" x14ac:dyDescent="0.2">
      <c r="H60" s="81"/>
    </row>
    <row r="61" spans="1:8" hidden="1" x14ac:dyDescent="0.2">
      <c r="H61" s="81"/>
    </row>
    <row r="62" spans="1:8" hidden="1" x14ac:dyDescent="0.2">
      <c r="H62" s="81"/>
    </row>
    <row r="63" spans="1:8" hidden="1" x14ac:dyDescent="0.2">
      <c r="H63" s="81"/>
    </row>
    <row r="64" spans="1:8" hidden="1" x14ac:dyDescent="0.2">
      <c r="H64" s="81"/>
    </row>
    <row r="65" spans="8:8" hidden="1" x14ac:dyDescent="0.2">
      <c r="H65" s="81"/>
    </row>
    <row r="66" spans="8:8" hidden="1" x14ac:dyDescent="0.2">
      <c r="H66" s="81"/>
    </row>
    <row r="67" spans="8:8" hidden="1" x14ac:dyDescent="0.2">
      <c r="H67" s="81"/>
    </row>
    <row r="68" spans="8:8" hidden="1" x14ac:dyDescent="0.2">
      <c r="H68" s="81"/>
    </row>
    <row r="69" spans="8:8" hidden="1" x14ac:dyDescent="0.2">
      <c r="H69" s="81"/>
    </row>
    <row r="70" spans="8:8" hidden="1" x14ac:dyDescent="0.2">
      <c r="H70" s="81"/>
    </row>
    <row r="71" spans="8:8" hidden="1" x14ac:dyDescent="0.2">
      <c r="H71" s="81"/>
    </row>
    <row r="72" spans="8:8" hidden="1" x14ac:dyDescent="0.2">
      <c r="H72" s="81"/>
    </row>
    <row r="73" spans="8:8" hidden="1" x14ac:dyDescent="0.2">
      <c r="H73" s="81"/>
    </row>
    <row r="74" spans="8:8" ht="15" customHeight="1" x14ac:dyDescent="0.2">
      <c r="H74" s="81"/>
    </row>
  </sheetData>
  <mergeCells count="23">
    <mergeCell ref="G9:G11"/>
    <mergeCell ref="H9:H10"/>
    <mergeCell ref="E6:F7"/>
    <mergeCell ref="A7:B7"/>
    <mergeCell ref="C7:D7"/>
    <mergeCell ref="B9:B11"/>
    <mergeCell ref="A9:A11"/>
    <mergeCell ref="C9:F9"/>
    <mergeCell ref="C10:D10"/>
    <mergeCell ref="E10:F10"/>
    <mergeCell ref="D8:E8"/>
    <mergeCell ref="B34:E42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74"/>
  <sheetViews>
    <sheetView topLeftCell="A10" workbookViewId="0">
      <selection activeCell="I18" sqref="I18"/>
    </sheetView>
  </sheetViews>
  <sheetFormatPr defaultColWidth="15.7109375" defaultRowHeight="15" customHeight="1" zeroHeight="1" x14ac:dyDescent="0.2"/>
  <cols>
    <col min="1" max="1" width="9.85546875" style="81" customWidth="1"/>
    <col min="2" max="2" width="19.28515625" style="81" customWidth="1"/>
    <col min="3" max="6" width="11.7109375" style="81" customWidth="1"/>
    <col min="7" max="7" width="11.85546875" style="81" customWidth="1"/>
    <col min="8" max="8" width="15.7109375" style="80"/>
    <col min="9" max="9" width="15.7109375" style="81"/>
    <col min="10" max="10" width="20.7109375" style="81" customWidth="1"/>
    <col min="11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2"/>
      <c r="F6" s="192"/>
      <c r="G6" s="97"/>
    </row>
    <row r="7" spans="1:11" ht="17.25" customHeight="1" thickBot="1" x14ac:dyDescent="0.25">
      <c r="A7" s="199" t="s">
        <v>132</v>
      </c>
      <c r="B7" s="200"/>
      <c r="C7" s="197">
        <f>'(05)'!C7+1</f>
        <v>3</v>
      </c>
      <c r="D7" s="197"/>
      <c r="E7" s="198" t="s">
        <v>131</v>
      </c>
      <c r="F7" s="198"/>
      <c r="G7" s="98"/>
    </row>
    <row r="8" spans="1:11" ht="15" customHeight="1" thickBot="1" x14ac:dyDescent="0.25">
      <c r="A8" s="94"/>
      <c r="B8" s="94"/>
      <c r="C8" s="108"/>
      <c r="D8" s="201"/>
      <c r="E8" s="201"/>
      <c r="F8" s="108"/>
      <c r="G8" s="108"/>
    </row>
    <row r="9" spans="1:11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80"/>
    </row>
    <row r="10" spans="1:11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80"/>
    </row>
    <row r="11" spans="1:11" ht="16.5" thickBot="1" x14ac:dyDescent="0.25">
      <c r="A11" s="203"/>
      <c r="B11" s="205"/>
      <c r="C11" s="109" t="s">
        <v>16</v>
      </c>
      <c r="D11" s="109" t="s">
        <v>17</v>
      </c>
      <c r="E11" s="109" t="s">
        <v>16</v>
      </c>
      <c r="F11" s="109" t="s">
        <v>17</v>
      </c>
      <c r="G11" s="185"/>
      <c r="H11" s="99" t="s">
        <v>39</v>
      </c>
      <c r="I11" s="80"/>
    </row>
    <row r="12" spans="1:11" s="85" customFormat="1" ht="24" customHeight="1" thickTop="1" thickBot="1" x14ac:dyDescent="0.25">
      <c r="A12" s="100" t="str">
        <f t="shared" ref="A12:A29" si="0">TEXT(K12&amp;J12,0)</f>
        <v>HARB/15A/NA3S01</v>
      </c>
      <c r="B12" s="83" t="str">
        <f>'(05)'!B12</f>
        <v>6 The Terrace Rugby Road</v>
      </c>
      <c r="C12" s="103">
        <f>'(05)'!E12</f>
        <v>0.3527777777777778</v>
      </c>
      <c r="D12" s="104">
        <f>'(05)'!F12</f>
        <v>42531</v>
      </c>
      <c r="E12" s="103">
        <v>0.46666666666666662</v>
      </c>
      <c r="F12" s="104">
        <v>42558</v>
      </c>
      <c r="G12" s="111">
        <f ca="1">IF(ISBLANK(E12),ROUND(((NOW())-($C12+$D12))*24,2),ROUND((($E12+F12)-($C12+$D12))*24,2))</f>
        <v>650.73</v>
      </c>
      <c r="H12" s="120">
        <v>30.1</v>
      </c>
      <c r="I12" s="116"/>
      <c r="J12" s="84" t="s">
        <v>105</v>
      </c>
      <c r="K12" s="85" t="str">
        <f>TEXT("HARB/15A/NA"&amp;$C$7&amp;"S",0)</f>
        <v>HARB/15A/NA3S</v>
      </c>
    </row>
    <row r="13" spans="1:11" s="85" customFormat="1" ht="24" customHeight="1" thickBot="1" x14ac:dyDescent="0.25">
      <c r="A13" s="100" t="str">
        <f t="shared" si="0"/>
        <v>HARB/15A/NA3S02</v>
      </c>
      <c r="B13" s="83" t="str">
        <f>'(05)'!B13</f>
        <v>Lut. Service Shop</v>
      </c>
      <c r="C13" s="103">
        <f>'(05)'!E13</f>
        <v>0.35902777777777778</v>
      </c>
      <c r="D13" s="104">
        <f>'(05)'!F13</f>
        <v>42531</v>
      </c>
      <c r="E13" s="103">
        <v>0.45555555555555555</v>
      </c>
      <c r="F13" s="104">
        <v>42558</v>
      </c>
      <c r="G13" s="111">
        <f t="shared" ref="G13:G31" ca="1" si="1">IF(ISBLANK(E13),ROUND(((NOW())-($C13+$D13))*24,2),ROUND((($E13+F13)-($C13+$D13))*24,2))</f>
        <v>650.32000000000005</v>
      </c>
      <c r="H13" s="156">
        <v>58.7</v>
      </c>
      <c r="I13" s="116"/>
      <c r="J13" s="84" t="s">
        <v>106</v>
      </c>
      <c r="K13" s="85" t="str">
        <f t="shared" ref="K13:K29" si="2">TEXT("HARB/15A/NA"&amp;$C$7&amp;"S",0)</f>
        <v>HARB/15A/NA3S</v>
      </c>
    </row>
    <row r="14" spans="1:11" s="85" customFormat="1" ht="24" customHeight="1" thickBot="1" x14ac:dyDescent="0.25">
      <c r="A14" s="100" t="str">
        <f t="shared" si="0"/>
        <v>HARB/15A/NA3S03</v>
      </c>
      <c r="B14" s="83" t="str">
        <f>'(05)'!B14</f>
        <v>40 regent street lutterworth</v>
      </c>
      <c r="C14" s="103">
        <f>'(05)'!E14</f>
        <v>0.35069444444444442</v>
      </c>
      <c r="D14" s="104">
        <f>'(05)'!F14</f>
        <v>42531</v>
      </c>
      <c r="E14" s="103">
        <v>0.46458333333333335</v>
      </c>
      <c r="F14" s="104">
        <v>42558</v>
      </c>
      <c r="G14" s="111">
        <f t="shared" ca="1" si="1"/>
        <v>650.73</v>
      </c>
      <c r="H14" s="156">
        <v>20.8</v>
      </c>
      <c r="I14" s="116"/>
      <c r="J14" s="84" t="s">
        <v>107</v>
      </c>
      <c r="K14" s="85" t="str">
        <f t="shared" si="2"/>
        <v>HARB/15A/NA3S</v>
      </c>
    </row>
    <row r="15" spans="1:11" s="85" customFormat="1" ht="24" customHeight="1" thickBot="1" x14ac:dyDescent="0.25">
      <c r="A15" s="100" t="str">
        <f t="shared" si="0"/>
        <v>HARB/15A/NA3S04</v>
      </c>
      <c r="B15" s="83" t="str">
        <f>'(05)'!B15</f>
        <v>regent court</v>
      </c>
      <c r="C15" s="103">
        <f>'(05)'!E15</f>
        <v>0.35138888888888892</v>
      </c>
      <c r="D15" s="104">
        <f>'(05)'!F15</f>
        <v>42531</v>
      </c>
      <c r="E15" s="103">
        <v>0.46527777777777773</v>
      </c>
      <c r="F15" s="104">
        <v>42558</v>
      </c>
      <c r="G15" s="111">
        <f t="shared" ca="1" si="1"/>
        <v>650.73</v>
      </c>
      <c r="H15" s="156">
        <v>59.2</v>
      </c>
      <c r="I15" s="116"/>
      <c r="J15" s="84" t="s">
        <v>108</v>
      </c>
      <c r="K15" s="85" t="str">
        <f t="shared" si="2"/>
        <v>HARB/15A/NA3S</v>
      </c>
    </row>
    <row r="16" spans="1:11" s="85" customFormat="1" ht="24" customHeight="1" thickBot="1" x14ac:dyDescent="0.25">
      <c r="A16" s="100" t="str">
        <f t="shared" si="0"/>
        <v>HARB/15A/NA3S05</v>
      </c>
      <c r="B16" s="83" t="str">
        <f>'(05)'!B16</f>
        <v>26 Market Street Lutterworth</v>
      </c>
      <c r="C16" s="103">
        <f>'(05)'!E16</f>
        <v>0.3611111111111111</v>
      </c>
      <c r="D16" s="104">
        <f>'(05)'!F16</f>
        <v>42531</v>
      </c>
      <c r="E16" s="103">
        <v>0.45694444444444443</v>
      </c>
      <c r="F16" s="104">
        <v>42558</v>
      </c>
      <c r="G16" s="111">
        <f t="shared" ca="1" si="1"/>
        <v>650.29999999999995</v>
      </c>
      <c r="H16" s="156">
        <v>40.5</v>
      </c>
      <c r="I16" s="116"/>
      <c r="J16" s="84" t="s">
        <v>109</v>
      </c>
      <c r="K16" s="85" t="str">
        <f t="shared" si="2"/>
        <v>HARB/15A/NA3S</v>
      </c>
    </row>
    <row r="17" spans="1:11" s="85" customFormat="1" ht="24" customHeight="1" thickBot="1" x14ac:dyDescent="0.25">
      <c r="A17" s="100" t="str">
        <f t="shared" si="0"/>
        <v>HARB/15A/NA3S06</v>
      </c>
      <c r="B17" s="83" t="str">
        <f>'(05)'!B17</f>
        <v>Homeside main street Theddingworth</v>
      </c>
      <c r="C17" s="103">
        <f>'(05)'!E17</f>
        <v>0.33333333333333331</v>
      </c>
      <c r="D17" s="104">
        <f>'(05)'!F17</f>
        <v>42531</v>
      </c>
      <c r="E17" s="103">
        <v>0.49444444444444446</v>
      </c>
      <c r="F17" s="104">
        <v>42558</v>
      </c>
      <c r="G17" s="111">
        <f t="shared" ca="1" si="1"/>
        <v>651.87</v>
      </c>
      <c r="H17" s="156">
        <v>31.3</v>
      </c>
      <c r="I17" s="116"/>
      <c r="J17" s="84" t="s">
        <v>110</v>
      </c>
      <c r="K17" s="85" t="str">
        <f t="shared" si="2"/>
        <v>HARB/15A/NA3S</v>
      </c>
    </row>
    <row r="18" spans="1:11" s="85" customFormat="1" ht="24" customHeight="1" thickBot="1" x14ac:dyDescent="0.25">
      <c r="A18" s="100" t="str">
        <f t="shared" si="0"/>
        <v>HARB/15A/NA3S07</v>
      </c>
      <c r="B18" s="83" t="str">
        <f>'(05)'!B18</f>
        <v>17 Rugby road Lutterworth</v>
      </c>
      <c r="C18" s="103">
        <f>'(05)'!E18</f>
        <v>0.34861111111111115</v>
      </c>
      <c r="D18" s="104">
        <f>'(05)'!F18</f>
        <v>42531</v>
      </c>
      <c r="E18" s="103">
        <v>0.46319444444444446</v>
      </c>
      <c r="F18" s="104">
        <v>42558</v>
      </c>
      <c r="G18" s="111">
        <f t="shared" ca="1" si="1"/>
        <v>650.75</v>
      </c>
      <c r="H18" s="156">
        <v>32.4</v>
      </c>
      <c r="I18" s="116"/>
      <c r="J18" s="84" t="s">
        <v>111</v>
      </c>
      <c r="K18" s="85" t="str">
        <f t="shared" si="2"/>
        <v>HARB/15A/NA3S</v>
      </c>
    </row>
    <row r="19" spans="1:11" s="85" customFormat="1" ht="24" customHeight="1" thickBot="1" x14ac:dyDescent="0.25">
      <c r="A19" s="100" t="str">
        <f t="shared" si="0"/>
        <v>HARB/15A/NA3S08</v>
      </c>
      <c r="B19" s="83" t="str">
        <f>'(05)'!B19</f>
        <v xml:space="preserve">69 leicester road Kibworth </v>
      </c>
      <c r="C19" s="103">
        <f>'(05)'!E19</f>
        <v>0.41319444444444442</v>
      </c>
      <c r="D19" s="104">
        <f>'(05)'!F19</f>
        <v>42531</v>
      </c>
      <c r="E19" s="103">
        <v>0.41597222222222219</v>
      </c>
      <c r="F19" s="104">
        <v>42558</v>
      </c>
      <c r="G19" s="111">
        <f t="shared" ca="1" si="1"/>
        <v>648.07000000000005</v>
      </c>
      <c r="H19" s="156">
        <v>36.9</v>
      </c>
      <c r="I19" s="116"/>
      <c r="J19" s="84" t="s">
        <v>112</v>
      </c>
      <c r="K19" s="85" t="str">
        <f t="shared" si="2"/>
        <v>HARB/15A/NA3S</v>
      </c>
    </row>
    <row r="20" spans="1:11" s="85" customFormat="1" ht="24" customHeight="1" thickBot="1" x14ac:dyDescent="0.25">
      <c r="A20" s="100" t="str">
        <f t="shared" si="0"/>
        <v>HARB/15A/NA3S09</v>
      </c>
      <c r="B20" s="83" t="str">
        <f>'(05)'!B20</f>
        <v>77 leicester road</v>
      </c>
      <c r="C20" s="103">
        <f>'(05)'!E20</f>
        <v>0.37083333333333335</v>
      </c>
      <c r="D20" s="104">
        <f>'(05)'!F20</f>
        <v>42531</v>
      </c>
      <c r="E20" s="103">
        <v>0.44444444444444442</v>
      </c>
      <c r="F20" s="104">
        <v>42558</v>
      </c>
      <c r="G20" s="111">
        <f t="shared" ca="1" si="1"/>
        <v>649.77</v>
      </c>
      <c r="H20" s="119">
        <v>18.600000000000001</v>
      </c>
      <c r="I20" s="116"/>
      <c r="J20" s="84" t="s">
        <v>113</v>
      </c>
      <c r="K20" s="85" t="str">
        <f t="shared" si="2"/>
        <v>HARB/15A/NA3S</v>
      </c>
    </row>
    <row r="21" spans="1:11" s="85" customFormat="1" ht="24" customHeight="1" thickTop="1" thickBot="1" x14ac:dyDescent="0.25">
      <c r="A21" s="100" t="str">
        <f t="shared" si="0"/>
        <v>HARB/15A/NA3S10</v>
      </c>
      <c r="B21" s="83" t="str">
        <f>'(05)'!B21</f>
        <v>Day Nursery</v>
      </c>
      <c r="C21" s="103">
        <f>'(05)'!E21</f>
        <v>0.36388888888888887</v>
      </c>
      <c r="D21" s="104">
        <f>'(05)'!F21</f>
        <v>42531</v>
      </c>
      <c r="E21" s="103">
        <v>0.44791666666666669</v>
      </c>
      <c r="F21" s="104">
        <v>42558</v>
      </c>
      <c r="G21" s="111">
        <f t="shared" ca="1" si="1"/>
        <v>650.02</v>
      </c>
      <c r="H21" s="120">
        <v>38.1</v>
      </c>
      <c r="I21" s="116"/>
      <c r="J21" s="84" t="s">
        <v>114</v>
      </c>
      <c r="K21" s="85" t="str">
        <f t="shared" si="2"/>
        <v>HARB/15A/NA3S</v>
      </c>
    </row>
    <row r="22" spans="1:11" s="85" customFormat="1" ht="24" customHeight="1" thickBot="1" x14ac:dyDescent="0.25">
      <c r="A22" s="100" t="str">
        <f t="shared" si="0"/>
        <v>HARB/15A/NA3S11</v>
      </c>
      <c r="B22" s="83" t="str">
        <f>'(05)'!B22</f>
        <v>A6 Kibworth</v>
      </c>
      <c r="C22" s="103">
        <f>'(05)'!E22</f>
        <v>0.4145833333333333</v>
      </c>
      <c r="D22" s="104">
        <f>'(05)'!F22</f>
        <v>42531</v>
      </c>
      <c r="E22" s="103">
        <v>0.40972222222222227</v>
      </c>
      <c r="F22" s="104">
        <v>42558</v>
      </c>
      <c r="G22" s="111">
        <f t="shared" ca="1" si="1"/>
        <v>647.88</v>
      </c>
      <c r="H22" s="156">
        <v>38.6</v>
      </c>
      <c r="I22" s="116"/>
      <c r="J22" s="84" t="s">
        <v>115</v>
      </c>
      <c r="K22" s="85" t="str">
        <f t="shared" si="2"/>
        <v>HARB/15A/NA3S</v>
      </c>
    </row>
    <row r="23" spans="1:11" s="85" customFormat="1" ht="24" customHeight="1" thickBot="1" x14ac:dyDescent="0.25">
      <c r="A23" s="100" t="str">
        <f t="shared" si="0"/>
        <v>HARB/15A/NA3S12</v>
      </c>
      <c r="B23" s="83" t="str">
        <f>'(05)'!B23</f>
        <v>Rockingham Road</v>
      </c>
      <c r="C23" s="103">
        <f>'(05)'!E23</f>
        <v>0.4236111111111111</v>
      </c>
      <c r="D23" s="104">
        <f>'(05)'!F23</f>
        <v>42531</v>
      </c>
      <c r="E23" s="103">
        <v>0.3888888888888889</v>
      </c>
      <c r="F23" s="104">
        <v>42558</v>
      </c>
      <c r="G23" s="111">
        <f t="shared" ca="1" si="1"/>
        <v>647.16999999999996</v>
      </c>
      <c r="H23" s="156">
        <v>30</v>
      </c>
      <c r="I23" s="116"/>
      <c r="J23" s="84" t="s">
        <v>116</v>
      </c>
      <c r="K23" s="85" t="str">
        <f t="shared" si="2"/>
        <v>HARB/15A/NA3S</v>
      </c>
    </row>
    <row r="24" spans="1:11" s="85" customFormat="1" ht="24" customHeight="1" thickBot="1" x14ac:dyDescent="0.25">
      <c r="A24" s="100" t="str">
        <f t="shared" si="0"/>
        <v>HARB/15A/NA3S13</v>
      </c>
      <c r="B24" s="83" t="str">
        <f>'(05)'!B24</f>
        <v>24 Rugby Road Lutterworth</v>
      </c>
      <c r="C24" s="103">
        <f>'(05)'!E24</f>
        <v>0.35000000000000003</v>
      </c>
      <c r="D24" s="104">
        <f>'(05)'!F24</f>
        <v>42531</v>
      </c>
      <c r="E24" s="103">
        <v>0.46388888888888885</v>
      </c>
      <c r="F24" s="104">
        <v>42558</v>
      </c>
      <c r="G24" s="111">
        <f t="shared" ca="1" si="1"/>
        <v>650.73</v>
      </c>
      <c r="H24" s="156">
        <v>51.3</v>
      </c>
      <c r="I24" s="116"/>
      <c r="J24" s="84" t="s">
        <v>117</v>
      </c>
      <c r="K24" s="85" t="str">
        <f t="shared" si="2"/>
        <v>HARB/15A/NA3S</v>
      </c>
    </row>
    <row r="25" spans="1:11" s="85" customFormat="1" ht="24" customHeight="1" thickBot="1" x14ac:dyDescent="0.25">
      <c r="A25" s="100" t="str">
        <f t="shared" si="0"/>
        <v>HARB/15A/NA3S14</v>
      </c>
      <c r="B25" s="83" t="str">
        <f>'(05)'!B25</f>
        <v>sign outside 64 Leicester Road Kibworth</v>
      </c>
      <c r="C25" s="103">
        <f>'(05)'!E25</f>
        <v>0.4152777777777778</v>
      </c>
      <c r="D25" s="104">
        <f>'(05)'!F25</f>
        <v>42531</v>
      </c>
      <c r="E25" s="103">
        <v>0.41111111111111115</v>
      </c>
      <c r="F25" s="104">
        <v>42558</v>
      </c>
      <c r="G25" s="111">
        <f t="shared" ca="1" si="1"/>
        <v>647.9</v>
      </c>
      <c r="H25" s="156">
        <v>73.5</v>
      </c>
      <c r="I25" s="116"/>
      <c r="J25" s="84" t="s">
        <v>118</v>
      </c>
      <c r="K25" s="85" t="str">
        <f t="shared" si="2"/>
        <v>HARB/15A/NA3S</v>
      </c>
    </row>
    <row r="26" spans="1:11" s="85" customFormat="1" ht="24" customHeight="1" thickBot="1" x14ac:dyDescent="0.25">
      <c r="A26" s="100" t="str">
        <f t="shared" si="0"/>
        <v>HARB/15A/NA3S15</v>
      </c>
      <c r="B26" s="83" t="str">
        <f>'(05)'!B26</f>
        <v>Walcote</v>
      </c>
      <c r="C26" s="103">
        <f>'(05)'!E26</f>
        <v>0.3430555555555555</v>
      </c>
      <c r="D26" s="104">
        <f>'(05)'!F26</f>
        <v>42531</v>
      </c>
      <c r="E26" s="103">
        <v>0.48402777777777778</v>
      </c>
      <c r="F26" s="104">
        <v>42558</v>
      </c>
      <c r="G26" s="111">
        <f t="shared" ca="1" si="1"/>
        <v>651.38</v>
      </c>
      <c r="H26" s="156">
        <v>23.5</v>
      </c>
      <c r="I26" s="116"/>
      <c r="J26" s="84" t="s">
        <v>119</v>
      </c>
      <c r="K26" s="85" t="str">
        <f t="shared" si="2"/>
        <v>HARB/15A/NA3S</v>
      </c>
    </row>
    <row r="27" spans="1:11" s="85" customFormat="1" ht="24" customHeight="1" thickBot="1" x14ac:dyDescent="0.25">
      <c r="A27" s="100" t="str">
        <f t="shared" si="0"/>
        <v>HARB/15A/NA3S16</v>
      </c>
      <c r="B27" s="83" t="str">
        <f>'(05)'!B27</f>
        <v>The Square</v>
      </c>
      <c r="C27" s="103">
        <f>'(05)'!E27</f>
        <v>0.4284722222222222</v>
      </c>
      <c r="D27" s="104">
        <f>'(05)'!F27</f>
        <v>42531</v>
      </c>
      <c r="E27" s="103">
        <v>0.51041666666666663</v>
      </c>
      <c r="F27" s="104">
        <v>42558</v>
      </c>
      <c r="G27" s="111">
        <f t="shared" ca="1" si="1"/>
        <v>649.97</v>
      </c>
      <c r="H27" s="156">
        <v>21.3</v>
      </c>
      <c r="I27" s="116"/>
      <c r="J27" s="84" t="s">
        <v>120</v>
      </c>
      <c r="K27" s="85" t="str">
        <f t="shared" si="2"/>
        <v>HARB/15A/NA3S</v>
      </c>
    </row>
    <row r="28" spans="1:11" s="85" customFormat="1" ht="24" customHeight="1" thickBot="1" x14ac:dyDescent="0.25">
      <c r="A28" s="100" t="str">
        <f t="shared" si="0"/>
        <v>HARB/15A/NA3S17</v>
      </c>
      <c r="B28" s="83" t="str">
        <f>'(05)'!B28</f>
        <v>Jazz Hair</v>
      </c>
      <c r="C28" s="103">
        <f>'(05)'!E28</f>
        <v>0.3520833333333333</v>
      </c>
      <c r="D28" s="104">
        <f>'(05)'!F28</f>
        <v>42531</v>
      </c>
      <c r="E28" s="103">
        <v>0.46597222222222223</v>
      </c>
      <c r="F28" s="104">
        <v>42558</v>
      </c>
      <c r="G28" s="111">
        <f t="shared" ca="1" si="1"/>
        <v>650.73</v>
      </c>
      <c r="H28" s="156">
        <v>41.2</v>
      </c>
      <c r="I28" s="116"/>
      <c r="J28" s="84" t="s">
        <v>121</v>
      </c>
      <c r="K28" s="85" t="str">
        <f t="shared" si="2"/>
        <v>HARB/15A/NA3S</v>
      </c>
    </row>
    <row r="29" spans="1:11" s="85" customFormat="1" ht="24" customHeight="1" thickBot="1" x14ac:dyDescent="0.25">
      <c r="A29" s="101" t="str">
        <f t="shared" si="0"/>
        <v>HARB/15A/NA3S18</v>
      </c>
      <c r="B29" s="102" t="str">
        <f>'(05)'!B29</f>
        <v>Spencerdene main street theddingworth</v>
      </c>
      <c r="C29" s="103">
        <f>'(05)'!E29</f>
        <v>0.33819444444444446</v>
      </c>
      <c r="D29" s="104">
        <f>'(05)'!F29</f>
        <v>42531</v>
      </c>
      <c r="E29" s="105">
        <v>0.49305555555555558</v>
      </c>
      <c r="F29" s="104">
        <v>42558</v>
      </c>
      <c r="G29" s="111">
        <f t="shared" ca="1" si="1"/>
        <v>651.72</v>
      </c>
      <c r="H29" s="119">
        <v>24.4</v>
      </c>
      <c r="I29" s="116"/>
      <c r="J29" s="84" t="s">
        <v>122</v>
      </c>
      <c r="K29" s="85" t="str">
        <f t="shared" si="2"/>
        <v>HARB/15A/NA3S</v>
      </c>
    </row>
    <row r="30" spans="1:11" s="85" customFormat="1" ht="24" customHeight="1" thickTop="1" thickBot="1" x14ac:dyDescent="0.25">
      <c r="A30" s="101" t="str">
        <f>TEXT(K30&amp;(J30-18),0)</f>
        <v>HARB/15A/NB-5S1</v>
      </c>
      <c r="B30" s="83" t="str">
        <f>'(05)'!B30</f>
        <v>Alma House, Watling Street Claybrooke Parva Leicestershire LE17 5BE</v>
      </c>
      <c r="C30" s="103">
        <f>'(05)'!E30</f>
        <v>0.37986111111111115</v>
      </c>
      <c r="D30" s="104">
        <f>'(05)'!F30</f>
        <v>42531</v>
      </c>
      <c r="E30" s="105">
        <v>0.47291666666666665</v>
      </c>
      <c r="F30" s="104">
        <v>42558</v>
      </c>
      <c r="G30" s="111">
        <f t="shared" ca="1" si="1"/>
        <v>650.23</v>
      </c>
      <c r="H30" s="120">
        <v>34.299999999999997</v>
      </c>
      <c r="I30" s="116"/>
      <c r="J30" s="84" t="s">
        <v>141</v>
      </c>
      <c r="K30" s="85" t="str">
        <f>TEXT("HARB/15A/NB"&amp;($C$7-8)&amp;"S",0)</f>
        <v>HARB/15A/NB-5S</v>
      </c>
    </row>
    <row r="31" spans="1:11" s="85" customFormat="1" ht="24" customHeight="1" thickBot="1" x14ac:dyDescent="0.25">
      <c r="A31" s="101" t="str">
        <f>TEXT(K31&amp;(J31-18),0)</f>
        <v>HARB/15A/NB-5S2</v>
      </c>
      <c r="B31" s="83" t="str">
        <f>'(05)'!B31</f>
        <v>sign post outside White House Farm Watling street</v>
      </c>
      <c r="C31" s="103">
        <f>'(05)'!E31</f>
        <v>0.38263888888888892</v>
      </c>
      <c r="D31" s="104">
        <f>'(05)'!F31</f>
        <v>42531</v>
      </c>
      <c r="E31" s="105">
        <v>0.47500000000000003</v>
      </c>
      <c r="F31" s="104">
        <v>42558</v>
      </c>
      <c r="G31" s="111">
        <f t="shared" ca="1" si="1"/>
        <v>650.22</v>
      </c>
      <c r="H31" s="156">
        <v>33.5</v>
      </c>
      <c r="I31" s="116"/>
      <c r="J31" s="84" t="s">
        <v>142</v>
      </c>
      <c r="K31" s="85" t="str">
        <f>TEXT("HARB/15A/NB"&amp;($C$7-8)&amp;"S",0)</f>
        <v>HARB/15A/NB-5S</v>
      </c>
    </row>
    <row r="32" spans="1:11" s="85" customFormat="1" ht="165" customHeight="1" x14ac:dyDescent="0.2">
      <c r="A32" s="91"/>
      <c r="B32" s="91"/>
      <c r="C32" s="91"/>
      <c r="D32" s="91"/>
      <c r="E32" s="91"/>
      <c r="F32" s="91"/>
      <c r="G32" s="91"/>
      <c r="H32" s="86"/>
    </row>
    <row r="33" spans="1:8" s="85" customFormat="1" ht="15" customHeight="1" x14ac:dyDescent="0.2">
      <c r="A33" s="91"/>
      <c r="B33" s="91"/>
      <c r="C33" s="91"/>
      <c r="D33" s="91"/>
      <c r="E33" s="91"/>
      <c r="F33" s="91"/>
      <c r="G33" s="91"/>
      <c r="H33" s="86"/>
    </row>
    <row r="34" spans="1:8" s="85" customFormat="1" ht="15" customHeight="1" x14ac:dyDescent="0.2">
      <c r="A34" s="91"/>
      <c r="B34" s="179" t="str">
        <f>'(04)'!B34:E42</f>
        <v>Diffusion Tube Laboratory
Environmental Scientifics Group Ltd
12 Moorbrook
Southmead Industrial Park
Didcot
Oxon
OX11 7HP</v>
      </c>
      <c r="C34" s="179"/>
      <c r="D34" s="179"/>
      <c r="E34" s="179"/>
      <c r="F34" s="91"/>
      <c r="G34" s="91"/>
      <c r="H34" s="86"/>
    </row>
    <row r="35" spans="1:8" s="85" customFormat="1" ht="76.5" customHeight="1" x14ac:dyDescent="0.2">
      <c r="A35" s="106"/>
      <c r="B35" s="179"/>
      <c r="C35" s="179"/>
      <c r="D35" s="179"/>
      <c r="E35" s="179"/>
      <c r="F35" s="106"/>
      <c r="G35" s="106"/>
      <c r="H35" s="86"/>
    </row>
    <row r="36" spans="1:8" s="85" customFormat="1" ht="15" customHeight="1" x14ac:dyDescent="0.2">
      <c r="A36" s="90"/>
      <c r="B36" s="179"/>
      <c r="C36" s="179"/>
      <c r="D36" s="179"/>
      <c r="E36" s="179"/>
      <c r="F36" s="89"/>
      <c r="G36" s="89"/>
      <c r="H36" s="86"/>
    </row>
    <row r="37" spans="1:8" s="85" customFormat="1" ht="15" customHeight="1" x14ac:dyDescent="0.2">
      <c r="A37" s="108"/>
      <c r="B37" s="179"/>
      <c r="C37" s="179"/>
      <c r="D37" s="179"/>
      <c r="E37" s="179"/>
      <c r="F37" s="89"/>
      <c r="G37" s="89"/>
      <c r="H37" s="86"/>
    </row>
    <row r="38" spans="1:8" s="85" customFormat="1" ht="15" customHeight="1" x14ac:dyDescent="0.2">
      <c r="A38" s="110"/>
      <c r="B38" s="179"/>
      <c r="C38" s="179"/>
      <c r="D38" s="179"/>
      <c r="E38" s="179"/>
      <c r="F38" s="110"/>
      <c r="G38" s="110"/>
      <c r="H38" s="86"/>
    </row>
    <row r="39" spans="1:8" s="85" customFormat="1" ht="15" customHeight="1" x14ac:dyDescent="0.2">
      <c r="A39" s="110"/>
      <c r="B39" s="179"/>
      <c r="C39" s="179"/>
      <c r="D39" s="179"/>
      <c r="E39" s="179"/>
      <c r="F39" s="110"/>
      <c r="G39" s="110"/>
      <c r="H39" s="86"/>
    </row>
    <row r="40" spans="1:8" s="87" customFormat="1" ht="30.75" customHeight="1" x14ac:dyDescent="0.2">
      <c r="A40" s="88"/>
      <c r="B40" s="179"/>
      <c r="C40" s="179"/>
      <c r="D40" s="179"/>
      <c r="E40" s="179"/>
      <c r="F40" s="88"/>
      <c r="G40" s="88"/>
      <c r="H40" s="86"/>
    </row>
    <row r="41" spans="1:8" s="87" customFormat="1" ht="30.75" customHeight="1" x14ac:dyDescent="0.2">
      <c r="A41" s="88"/>
      <c r="B41" s="179"/>
      <c r="C41" s="179"/>
      <c r="D41" s="179"/>
      <c r="E41" s="179"/>
      <c r="F41" s="88"/>
      <c r="G41" s="88"/>
      <c r="H41" s="86"/>
    </row>
    <row r="42" spans="1:8" s="88" customFormat="1" ht="30.75" customHeight="1" x14ac:dyDescent="0.2">
      <c r="B42" s="179"/>
      <c r="C42" s="179"/>
      <c r="D42" s="179"/>
      <c r="E42" s="179"/>
      <c r="H42" s="80"/>
    </row>
    <row r="43" spans="1:8" s="88" customFormat="1" ht="30.75" customHeight="1" x14ac:dyDescent="0.2">
      <c r="H43" s="80"/>
    </row>
    <row r="44" spans="1:8" ht="23.25" customHeight="1" x14ac:dyDescent="0.2">
      <c r="A44" s="88"/>
      <c r="B44" s="88"/>
      <c r="C44" s="88"/>
      <c r="D44" s="88"/>
      <c r="E44" s="88"/>
      <c r="F44" s="88"/>
      <c r="G44" s="88"/>
    </row>
    <row r="45" spans="1:8" ht="23.25" x14ac:dyDescent="0.2">
      <c r="A45" s="88"/>
      <c r="B45" s="88"/>
      <c r="C45" s="88"/>
      <c r="D45" s="88"/>
      <c r="E45" s="88"/>
      <c r="F45" s="88"/>
      <c r="G45" s="88"/>
    </row>
    <row r="46" spans="1:8" hidden="1" x14ac:dyDescent="0.2">
      <c r="A46" s="85"/>
      <c r="B46" s="85"/>
      <c r="C46" s="85"/>
      <c r="D46" s="85"/>
      <c r="E46" s="85"/>
      <c r="F46" s="85"/>
      <c r="G46" s="85"/>
    </row>
    <row r="47" spans="1:8" hidden="1" x14ac:dyDescent="0.2">
      <c r="A47" s="85"/>
      <c r="B47" s="85"/>
      <c r="C47" s="85"/>
      <c r="D47" s="85"/>
      <c r="E47" s="85"/>
      <c r="F47" s="85"/>
      <c r="G47" s="85"/>
    </row>
    <row r="48" spans="1:8" hidden="1" x14ac:dyDescent="0.2">
      <c r="A48" s="85"/>
      <c r="B48" s="85"/>
      <c r="C48" s="85"/>
      <c r="D48" s="85"/>
      <c r="E48" s="85"/>
      <c r="F48" s="85"/>
      <c r="G48" s="85"/>
    </row>
    <row r="49" spans="1:8" hidden="1" x14ac:dyDescent="0.2">
      <c r="A49" s="85"/>
      <c r="B49" s="85"/>
      <c r="C49" s="85"/>
      <c r="D49" s="85"/>
      <c r="E49" s="85"/>
      <c r="F49" s="85"/>
      <c r="G49" s="85"/>
    </row>
    <row r="50" spans="1:8" hidden="1" x14ac:dyDescent="0.2">
      <c r="A50" s="85"/>
      <c r="B50" s="85"/>
      <c r="C50" s="85"/>
      <c r="D50" s="85"/>
      <c r="E50" s="85"/>
      <c r="F50" s="85"/>
      <c r="G50" s="85"/>
    </row>
    <row r="51" spans="1:8" hidden="1" x14ac:dyDescent="0.2">
      <c r="H51" s="81"/>
    </row>
    <row r="52" spans="1:8" hidden="1" x14ac:dyDescent="0.2">
      <c r="H52" s="81"/>
    </row>
    <row r="53" spans="1:8" hidden="1" x14ac:dyDescent="0.2">
      <c r="H53" s="81"/>
    </row>
    <row r="54" spans="1:8" hidden="1" x14ac:dyDescent="0.2">
      <c r="H54" s="81"/>
    </row>
    <row r="55" spans="1:8" hidden="1" x14ac:dyDescent="0.2">
      <c r="H55" s="81"/>
    </row>
    <row r="56" spans="1:8" hidden="1" x14ac:dyDescent="0.2">
      <c r="H56" s="81"/>
    </row>
    <row r="57" spans="1:8" hidden="1" x14ac:dyDescent="0.2">
      <c r="H57" s="81"/>
    </row>
    <row r="58" spans="1:8" hidden="1" x14ac:dyDescent="0.2">
      <c r="H58" s="81"/>
    </row>
    <row r="59" spans="1:8" hidden="1" x14ac:dyDescent="0.2">
      <c r="H59" s="81"/>
    </row>
    <row r="60" spans="1:8" hidden="1" x14ac:dyDescent="0.2">
      <c r="H60" s="81"/>
    </row>
    <row r="61" spans="1:8" hidden="1" x14ac:dyDescent="0.2">
      <c r="H61" s="81"/>
    </row>
    <row r="62" spans="1:8" hidden="1" x14ac:dyDescent="0.2">
      <c r="H62" s="81"/>
    </row>
    <row r="63" spans="1:8" hidden="1" x14ac:dyDescent="0.2">
      <c r="H63" s="81"/>
    </row>
    <row r="64" spans="1:8" hidden="1" x14ac:dyDescent="0.2">
      <c r="H64" s="81"/>
    </row>
    <row r="65" spans="8:8" hidden="1" x14ac:dyDescent="0.2">
      <c r="H65" s="81"/>
    </row>
    <row r="66" spans="8:8" hidden="1" x14ac:dyDescent="0.2">
      <c r="H66" s="81"/>
    </row>
    <row r="67" spans="8:8" hidden="1" x14ac:dyDescent="0.2">
      <c r="H67" s="81"/>
    </row>
    <row r="68" spans="8:8" hidden="1" x14ac:dyDescent="0.2">
      <c r="H68" s="81"/>
    </row>
    <row r="69" spans="8:8" hidden="1" x14ac:dyDescent="0.2">
      <c r="H69" s="81"/>
    </row>
    <row r="70" spans="8:8" hidden="1" x14ac:dyDescent="0.2">
      <c r="H70" s="81"/>
    </row>
    <row r="71" spans="8:8" hidden="1" x14ac:dyDescent="0.2">
      <c r="H71" s="81"/>
    </row>
    <row r="72" spans="8:8" hidden="1" x14ac:dyDescent="0.2">
      <c r="H72" s="81"/>
    </row>
    <row r="73" spans="8:8" hidden="1" x14ac:dyDescent="0.2">
      <c r="H73" s="81"/>
    </row>
    <row r="74" spans="8:8" ht="15" customHeight="1" x14ac:dyDescent="0.2">
      <c r="H74" s="81"/>
    </row>
  </sheetData>
  <mergeCells count="24">
    <mergeCell ref="B34:E42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  <mergeCell ref="H9:H10"/>
    <mergeCell ref="C10:D10"/>
    <mergeCell ref="E10:F10"/>
    <mergeCell ref="E7:F7"/>
    <mergeCell ref="A9:A11"/>
    <mergeCell ref="B9:B11"/>
    <mergeCell ref="C9:F9"/>
    <mergeCell ref="G9:G11"/>
  </mergeCells>
  <phoneticPr fontId="0" type="noConversion"/>
  <printOptions horizontalCentered="1" verticalCentered="1"/>
  <pageMargins left="0.74803149606299213" right="0.74803149606299213" top="0.51181102362204722" bottom="0.51181102362204722" header="0.39370078740157483" footer="0.3937007874015748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74"/>
  <sheetViews>
    <sheetView topLeftCell="A4" zoomScale="85" zoomScaleNormal="85" workbookViewId="0">
      <selection activeCell="H32" sqref="H32"/>
    </sheetView>
  </sheetViews>
  <sheetFormatPr defaultColWidth="15.7109375" defaultRowHeight="15" customHeight="1" zeroHeight="1" x14ac:dyDescent="0.2"/>
  <cols>
    <col min="1" max="1" width="9.85546875" style="81" customWidth="1"/>
    <col min="2" max="2" width="19.28515625" style="81" customWidth="1"/>
    <col min="3" max="3" width="9.5703125" style="81" customWidth="1"/>
    <col min="4" max="4" width="10.42578125" style="81" customWidth="1"/>
    <col min="5" max="5" width="11.5703125" style="81" customWidth="1"/>
    <col min="6" max="6" width="12.28515625" style="81" customWidth="1"/>
    <col min="7" max="7" width="12.5703125" style="81" customWidth="1"/>
    <col min="8" max="8" width="15.7109375" style="80"/>
    <col min="9" max="9" width="15.7109375" style="81"/>
    <col min="10" max="10" width="7.85546875" style="81" customWidth="1"/>
    <col min="11" max="11" width="20" style="81" customWidth="1"/>
    <col min="12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2"/>
      <c r="F6" s="192"/>
      <c r="G6" s="97"/>
    </row>
    <row r="7" spans="1:11" ht="17.25" customHeight="1" thickBot="1" x14ac:dyDescent="0.25">
      <c r="A7" s="199" t="s">
        <v>132</v>
      </c>
      <c r="B7" s="200"/>
      <c r="C7" s="197">
        <f>'(06)'!C7+1</f>
        <v>4</v>
      </c>
      <c r="D7" s="197"/>
      <c r="E7" s="198" t="s">
        <v>131</v>
      </c>
      <c r="F7" s="198"/>
      <c r="G7" s="98" t="s">
        <v>137</v>
      </c>
    </row>
    <row r="8" spans="1:11" ht="15" customHeight="1" thickBot="1" x14ac:dyDescent="0.25">
      <c r="A8" s="94"/>
      <c r="B8" s="94"/>
      <c r="C8" s="108"/>
      <c r="D8" s="201"/>
      <c r="E8" s="201"/>
      <c r="F8" s="108"/>
      <c r="G8" s="108"/>
    </row>
    <row r="9" spans="1:11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80"/>
    </row>
    <row r="10" spans="1:11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80"/>
    </row>
    <row r="11" spans="1:11" ht="16.5" thickBot="1" x14ac:dyDescent="0.25">
      <c r="A11" s="203"/>
      <c r="B11" s="205"/>
      <c r="C11" s="109" t="s">
        <v>16</v>
      </c>
      <c r="D11" s="109" t="s">
        <v>17</v>
      </c>
      <c r="E11" s="109" t="s">
        <v>16</v>
      </c>
      <c r="F11" s="109" t="s">
        <v>17</v>
      </c>
      <c r="G11" s="185"/>
      <c r="H11" s="99" t="s">
        <v>39</v>
      </c>
      <c r="I11" s="80"/>
    </row>
    <row r="12" spans="1:11" s="85" customFormat="1" ht="24" customHeight="1" thickTop="1" thickBot="1" x14ac:dyDescent="0.25">
      <c r="A12" s="100" t="str">
        <f t="shared" ref="A12:A29" si="0">TEXT(K12&amp;J12,0)</f>
        <v>HARB/15A/NA4S01</v>
      </c>
      <c r="B12" s="83" t="str">
        <f>'(06)'!B12</f>
        <v>6 The Terrace Rugby Road</v>
      </c>
      <c r="C12" s="103">
        <f>'(06)'!E12</f>
        <v>0.46666666666666662</v>
      </c>
      <c r="D12" s="104">
        <f>'(06)'!F12</f>
        <v>42558</v>
      </c>
      <c r="E12" s="103">
        <v>0.48055555555555557</v>
      </c>
      <c r="F12" s="104">
        <v>42585</v>
      </c>
      <c r="G12" s="111">
        <f ca="1">IF(ISBLANK(E12),ROUND(((NOW())-($C12+$D12))*24,2),ROUND((($E12+F12)-($C12+$D12))*24,2))</f>
        <v>648.33000000000004</v>
      </c>
      <c r="H12" s="120">
        <v>26.2</v>
      </c>
      <c r="I12" s="116"/>
      <c r="J12" s="84" t="s">
        <v>105</v>
      </c>
      <c r="K12" s="85" t="str">
        <f>TEXT("HARB/15A/NA"&amp;$C$7&amp;"S",0)</f>
        <v>HARB/15A/NA4S</v>
      </c>
    </row>
    <row r="13" spans="1:11" s="85" customFormat="1" ht="24" customHeight="1" thickBot="1" x14ac:dyDescent="0.25">
      <c r="A13" s="100" t="str">
        <f t="shared" si="0"/>
        <v>HARB/15A/NA4S02</v>
      </c>
      <c r="B13" s="83" t="str">
        <f>'(06)'!B13</f>
        <v>Lut. Service Shop</v>
      </c>
      <c r="C13" s="103">
        <f>'(06)'!E13</f>
        <v>0.45555555555555555</v>
      </c>
      <c r="D13" s="104">
        <f>'(06)'!F13</f>
        <v>42558</v>
      </c>
      <c r="E13" s="103">
        <v>0.4694444444444445</v>
      </c>
      <c r="F13" s="104">
        <v>42585</v>
      </c>
      <c r="G13" s="111">
        <f t="shared" ref="G13:G29" ca="1" si="1">IF(ISBLANK(E13),ROUND(((NOW())-($C13+$D13))*24,2),ROUND((($E13+F13)-($C13+$D13))*24,2))</f>
        <v>648.33000000000004</v>
      </c>
      <c r="H13" s="160">
        <v>55.4</v>
      </c>
      <c r="I13" s="116"/>
      <c r="J13" s="84" t="s">
        <v>106</v>
      </c>
      <c r="K13" s="85" t="str">
        <f t="shared" ref="K13:K29" si="2">TEXT("HARB/15A/NA"&amp;$C$7&amp;"S",0)</f>
        <v>HARB/15A/NA4S</v>
      </c>
    </row>
    <row r="14" spans="1:11" s="85" customFormat="1" ht="24" customHeight="1" thickBot="1" x14ac:dyDescent="0.25">
      <c r="A14" s="100" t="str">
        <f t="shared" si="0"/>
        <v>HARB/15A/NA4S03</v>
      </c>
      <c r="B14" s="83" t="str">
        <f>'(06)'!B14</f>
        <v>40 regent street lutterworth</v>
      </c>
      <c r="C14" s="103">
        <f>'(06)'!E14</f>
        <v>0.46458333333333335</v>
      </c>
      <c r="D14" s="104">
        <f>'(06)'!F14</f>
        <v>42558</v>
      </c>
      <c r="E14" s="103">
        <v>0.4777777777777778</v>
      </c>
      <c r="F14" s="104">
        <v>42585</v>
      </c>
      <c r="G14" s="111">
        <f t="shared" ca="1" si="1"/>
        <v>648.32000000000005</v>
      </c>
      <c r="H14" s="160">
        <v>17.899999999999999</v>
      </c>
      <c r="I14" s="116"/>
      <c r="J14" s="84" t="s">
        <v>107</v>
      </c>
      <c r="K14" s="85" t="str">
        <f t="shared" si="2"/>
        <v>HARB/15A/NA4S</v>
      </c>
    </row>
    <row r="15" spans="1:11" s="85" customFormat="1" ht="24" customHeight="1" thickBot="1" x14ac:dyDescent="0.25">
      <c r="A15" s="100" t="str">
        <f t="shared" si="0"/>
        <v>HARB/15A/NA4S04</v>
      </c>
      <c r="B15" s="83" t="str">
        <f>'(06)'!B15</f>
        <v>regent court</v>
      </c>
      <c r="C15" s="103">
        <f>'(06)'!E15</f>
        <v>0.46527777777777773</v>
      </c>
      <c r="D15" s="104">
        <f>'(06)'!F15</f>
        <v>42558</v>
      </c>
      <c r="E15" s="103">
        <v>0.47847222222222219</v>
      </c>
      <c r="F15" s="104">
        <v>42585</v>
      </c>
      <c r="G15" s="111">
        <f t="shared" ca="1" si="1"/>
        <v>648.32000000000005</v>
      </c>
      <c r="H15" s="160">
        <v>50.1</v>
      </c>
      <c r="I15" s="116"/>
      <c r="J15" s="84" t="s">
        <v>108</v>
      </c>
      <c r="K15" s="85" t="str">
        <f t="shared" si="2"/>
        <v>HARB/15A/NA4S</v>
      </c>
    </row>
    <row r="16" spans="1:11" s="85" customFormat="1" ht="24" customHeight="1" thickBot="1" x14ac:dyDescent="0.25">
      <c r="A16" s="100" t="str">
        <f t="shared" si="0"/>
        <v>HARB/15A/NA4S05</v>
      </c>
      <c r="B16" s="83" t="str">
        <f>'(06)'!B16</f>
        <v>26 Market Street Lutterworth</v>
      </c>
      <c r="C16" s="103">
        <f>'(06)'!E16</f>
        <v>0.45694444444444443</v>
      </c>
      <c r="D16" s="104">
        <f>'(06)'!F16</f>
        <v>42558</v>
      </c>
      <c r="E16" s="103">
        <v>0.47013888888888888</v>
      </c>
      <c r="F16" s="104">
        <v>42585</v>
      </c>
      <c r="G16" s="111">
        <f t="shared" ca="1" si="1"/>
        <v>648.32000000000005</v>
      </c>
      <c r="H16" s="160">
        <v>31.9</v>
      </c>
      <c r="I16" s="116"/>
      <c r="J16" s="84" t="s">
        <v>109</v>
      </c>
      <c r="K16" s="85" t="str">
        <f t="shared" si="2"/>
        <v>HARB/15A/NA4S</v>
      </c>
    </row>
    <row r="17" spans="1:11" s="85" customFormat="1" ht="24" customHeight="1" thickBot="1" x14ac:dyDescent="0.25">
      <c r="A17" s="100" t="str">
        <f t="shared" si="0"/>
        <v>HARB/15A/NA4S06</v>
      </c>
      <c r="B17" s="83" t="str">
        <f>'(06)'!B17</f>
        <v>Homeside main street Theddingworth</v>
      </c>
      <c r="C17" s="103">
        <f>'(06)'!E17</f>
        <v>0.49444444444444446</v>
      </c>
      <c r="D17" s="104">
        <f>'(06)'!F17</f>
        <v>42558</v>
      </c>
      <c r="E17" s="103">
        <v>0.50347222222222221</v>
      </c>
      <c r="F17" s="104">
        <v>42585</v>
      </c>
      <c r="G17" s="111">
        <f t="shared" ca="1" si="1"/>
        <v>648.22</v>
      </c>
      <c r="H17" s="160">
        <v>30.9</v>
      </c>
      <c r="I17" s="116"/>
      <c r="J17" s="84" t="s">
        <v>110</v>
      </c>
      <c r="K17" s="85" t="str">
        <f t="shared" si="2"/>
        <v>HARB/15A/NA4S</v>
      </c>
    </row>
    <row r="18" spans="1:11" s="85" customFormat="1" ht="24" customHeight="1" thickBot="1" x14ac:dyDescent="0.25">
      <c r="A18" s="100" t="str">
        <f t="shared" si="0"/>
        <v>HARB/15A/NA4S07</v>
      </c>
      <c r="B18" s="83" t="str">
        <f>'(06)'!B18</f>
        <v>17 Rugby road Lutterworth</v>
      </c>
      <c r="C18" s="103">
        <f>'(06)'!E18</f>
        <v>0.46319444444444446</v>
      </c>
      <c r="D18" s="104">
        <f>'(06)'!F18</f>
        <v>42558</v>
      </c>
      <c r="E18" s="103">
        <v>0.47638888888888892</v>
      </c>
      <c r="F18" s="104">
        <v>42585</v>
      </c>
      <c r="G18" s="111">
        <f t="shared" ca="1" si="1"/>
        <v>648.32000000000005</v>
      </c>
      <c r="H18" s="160">
        <v>32.1</v>
      </c>
      <c r="I18" s="116"/>
      <c r="J18" s="84" t="s">
        <v>111</v>
      </c>
      <c r="K18" s="85" t="str">
        <f t="shared" si="2"/>
        <v>HARB/15A/NA4S</v>
      </c>
    </row>
    <row r="19" spans="1:11" s="85" customFormat="1" ht="24" customHeight="1" thickBot="1" x14ac:dyDescent="0.25">
      <c r="A19" s="100" t="str">
        <f t="shared" si="0"/>
        <v>HARB/15A/NA4S08</v>
      </c>
      <c r="B19" s="83" t="str">
        <f>'(06)'!B19</f>
        <v xml:space="preserve">69 leicester road Kibworth </v>
      </c>
      <c r="C19" s="103">
        <f>'(06)'!E19</f>
        <v>0.41597222222222219</v>
      </c>
      <c r="D19" s="104">
        <f>'(06)'!F19</f>
        <v>42558</v>
      </c>
      <c r="E19" s="103">
        <v>0.43958333333333338</v>
      </c>
      <c r="F19" s="104">
        <v>42585</v>
      </c>
      <c r="G19" s="111">
        <f t="shared" ca="1" si="1"/>
        <v>648.57000000000005</v>
      </c>
      <c r="H19" s="160">
        <v>41.5</v>
      </c>
      <c r="I19" s="116"/>
      <c r="J19" s="84" t="s">
        <v>112</v>
      </c>
      <c r="K19" s="85" t="str">
        <f t="shared" si="2"/>
        <v>HARB/15A/NA4S</v>
      </c>
    </row>
    <row r="20" spans="1:11" s="85" customFormat="1" ht="24" customHeight="1" thickBot="1" x14ac:dyDescent="0.25">
      <c r="A20" s="100" t="str">
        <f t="shared" si="0"/>
        <v>HARB/15A/NA4S09</v>
      </c>
      <c r="B20" s="83" t="str">
        <f>'(06)'!B20</f>
        <v>77 leicester road</v>
      </c>
      <c r="C20" s="103">
        <f>'(06)'!E20</f>
        <v>0.44444444444444442</v>
      </c>
      <c r="D20" s="104">
        <f>'(06)'!F20</f>
        <v>42558</v>
      </c>
      <c r="E20" s="103">
        <v>0.46180555555555558</v>
      </c>
      <c r="F20" s="104">
        <v>42585</v>
      </c>
      <c r="G20" s="111">
        <f t="shared" ca="1" si="1"/>
        <v>648.41999999999996</v>
      </c>
      <c r="H20" s="119">
        <v>16.3</v>
      </c>
      <c r="I20" s="116"/>
      <c r="J20" s="84" t="s">
        <v>113</v>
      </c>
      <c r="K20" s="85" t="str">
        <f t="shared" si="2"/>
        <v>HARB/15A/NA4S</v>
      </c>
    </row>
    <row r="21" spans="1:11" s="85" customFormat="1" ht="24" customHeight="1" thickTop="1" thickBot="1" x14ac:dyDescent="0.25">
      <c r="A21" s="100" t="str">
        <f t="shared" si="0"/>
        <v>HARB/15A/NA4S10</v>
      </c>
      <c r="B21" s="83" t="str">
        <f>'(06)'!B21</f>
        <v>Day Nursery</v>
      </c>
      <c r="C21" s="103">
        <f>'(06)'!E21</f>
        <v>0.44791666666666669</v>
      </c>
      <c r="D21" s="104">
        <f>'(06)'!F21</f>
        <v>42558</v>
      </c>
      <c r="E21" s="103">
        <v>0.45833333333333331</v>
      </c>
      <c r="F21" s="104">
        <v>42585</v>
      </c>
      <c r="G21" s="111">
        <f t="shared" ca="1" si="1"/>
        <v>648.25</v>
      </c>
      <c r="H21" s="120">
        <v>36.6</v>
      </c>
      <c r="I21" s="116"/>
      <c r="J21" s="84" t="s">
        <v>114</v>
      </c>
      <c r="K21" s="85" t="str">
        <f t="shared" si="2"/>
        <v>HARB/15A/NA4S</v>
      </c>
    </row>
    <row r="22" spans="1:11" s="85" customFormat="1" ht="24" customHeight="1" thickBot="1" x14ac:dyDescent="0.25">
      <c r="A22" s="100" t="str">
        <f t="shared" si="0"/>
        <v>HARB/15A/NA4S11</v>
      </c>
      <c r="B22" s="83" t="str">
        <f>'(06)'!B22</f>
        <v>A6 Kibworth</v>
      </c>
      <c r="C22" s="103">
        <f>'(06)'!E22</f>
        <v>0.40972222222222227</v>
      </c>
      <c r="D22" s="104">
        <f>'(06)'!F22</f>
        <v>42558</v>
      </c>
      <c r="E22" s="103">
        <v>0.43333333333333335</v>
      </c>
      <c r="F22" s="104">
        <v>42585</v>
      </c>
      <c r="G22" s="111">
        <f t="shared" ca="1" si="1"/>
        <v>648.57000000000005</v>
      </c>
      <c r="H22" s="160">
        <v>38</v>
      </c>
      <c r="I22" s="116"/>
      <c r="J22" s="84" t="s">
        <v>115</v>
      </c>
      <c r="K22" s="85" t="str">
        <f t="shared" si="2"/>
        <v>HARB/15A/NA4S</v>
      </c>
    </row>
    <row r="23" spans="1:11" s="85" customFormat="1" ht="24" customHeight="1" thickBot="1" x14ac:dyDescent="0.25">
      <c r="A23" s="100" t="str">
        <f t="shared" si="0"/>
        <v>HARB/15A/NA4S12</v>
      </c>
      <c r="B23" s="83" t="str">
        <f>'(06)'!B23</f>
        <v>Rockingham Road</v>
      </c>
      <c r="C23" s="103">
        <f>'(06)'!E23</f>
        <v>0.3888888888888889</v>
      </c>
      <c r="D23" s="104">
        <f>'(06)'!F23</f>
        <v>42558</v>
      </c>
      <c r="E23" s="103">
        <v>0.4236111111111111</v>
      </c>
      <c r="F23" s="104">
        <v>42585</v>
      </c>
      <c r="G23" s="111">
        <f t="shared" ca="1" si="1"/>
        <v>648.83000000000004</v>
      </c>
      <c r="H23" s="160">
        <v>26.5</v>
      </c>
      <c r="I23" s="116"/>
      <c r="J23" s="84" t="s">
        <v>116</v>
      </c>
      <c r="K23" s="85" t="str">
        <f t="shared" si="2"/>
        <v>HARB/15A/NA4S</v>
      </c>
    </row>
    <row r="24" spans="1:11" s="85" customFormat="1" ht="24" customHeight="1" thickBot="1" x14ac:dyDescent="0.25">
      <c r="A24" s="100" t="str">
        <f t="shared" si="0"/>
        <v>HARB/15A/NA4S13</v>
      </c>
      <c r="B24" s="83" t="str">
        <f>'(06)'!B24</f>
        <v>24 Rugby Road Lutterworth</v>
      </c>
      <c r="C24" s="103">
        <f>'(06)'!E24</f>
        <v>0.46388888888888885</v>
      </c>
      <c r="D24" s="104">
        <f>'(06)'!F24</f>
        <v>42558</v>
      </c>
      <c r="E24" s="103">
        <v>0.4770833333333333</v>
      </c>
      <c r="F24" s="104">
        <v>42585</v>
      </c>
      <c r="G24" s="111">
        <f t="shared" ca="1" si="1"/>
        <v>648.32000000000005</v>
      </c>
      <c r="H24" s="160">
        <v>50.9</v>
      </c>
      <c r="I24" s="116"/>
      <c r="J24" s="84" t="s">
        <v>117</v>
      </c>
      <c r="K24" s="85" t="str">
        <f t="shared" si="2"/>
        <v>HARB/15A/NA4S</v>
      </c>
    </row>
    <row r="25" spans="1:11" s="85" customFormat="1" ht="24" customHeight="1" thickBot="1" x14ac:dyDescent="0.25">
      <c r="A25" s="100" t="str">
        <f t="shared" si="0"/>
        <v>HARB/15A/NA4S14</v>
      </c>
      <c r="B25" s="83" t="str">
        <f>'(06)'!B25</f>
        <v>sign outside 64 Leicester Road Kibworth</v>
      </c>
      <c r="C25" s="103">
        <f>'(06)'!E25</f>
        <v>0.41111111111111115</v>
      </c>
      <c r="D25" s="104">
        <f>'(06)'!F25</f>
        <v>42558</v>
      </c>
      <c r="E25" s="103">
        <v>0.43541666666666662</v>
      </c>
      <c r="F25" s="104">
        <v>42585</v>
      </c>
      <c r="G25" s="111">
        <f t="shared" ca="1" si="1"/>
        <v>648.58000000000004</v>
      </c>
      <c r="H25" s="160">
        <v>67.900000000000006</v>
      </c>
      <c r="I25" s="116"/>
      <c r="J25" s="84" t="s">
        <v>118</v>
      </c>
      <c r="K25" s="85" t="str">
        <f t="shared" si="2"/>
        <v>HARB/15A/NA4S</v>
      </c>
    </row>
    <row r="26" spans="1:11" s="85" customFormat="1" ht="24" customHeight="1" thickBot="1" x14ac:dyDescent="0.25">
      <c r="A26" s="100" t="str">
        <f t="shared" si="0"/>
        <v>HARB/15A/NA4S15</v>
      </c>
      <c r="B26" s="83" t="str">
        <f>'(06)'!B26</f>
        <v>Walcote</v>
      </c>
      <c r="C26" s="103">
        <f>'(06)'!E26</f>
        <v>0.48402777777777778</v>
      </c>
      <c r="D26" s="104">
        <f>'(06)'!F26</f>
        <v>42558</v>
      </c>
      <c r="E26" s="103">
        <v>0.49583333333333335</v>
      </c>
      <c r="F26" s="104">
        <v>42585</v>
      </c>
      <c r="G26" s="111">
        <f t="shared" ca="1" si="1"/>
        <v>648.28</v>
      </c>
      <c r="H26" s="160">
        <v>23</v>
      </c>
      <c r="I26" s="116"/>
      <c r="J26" s="84" t="s">
        <v>119</v>
      </c>
      <c r="K26" s="85" t="str">
        <f t="shared" si="2"/>
        <v>HARB/15A/NA4S</v>
      </c>
    </row>
    <row r="27" spans="1:11" s="85" customFormat="1" ht="24" customHeight="1" thickBot="1" x14ac:dyDescent="0.25">
      <c r="A27" s="100" t="str">
        <f t="shared" si="0"/>
        <v>HARB/15A/NA4S16</v>
      </c>
      <c r="B27" s="83" t="str">
        <f>'(06)'!B27</f>
        <v>The Square</v>
      </c>
      <c r="C27" s="103">
        <f>'(06)'!E27</f>
        <v>0.51041666666666663</v>
      </c>
      <c r="D27" s="104">
        <f>'(06)'!F27</f>
        <v>42558</v>
      </c>
      <c r="E27" s="103">
        <v>0.52083333333333337</v>
      </c>
      <c r="F27" s="104">
        <v>42585</v>
      </c>
      <c r="G27" s="111">
        <f t="shared" ca="1" si="1"/>
        <v>648.25</v>
      </c>
      <c r="H27" s="160">
        <v>22.4</v>
      </c>
      <c r="I27" s="116"/>
      <c r="J27" s="84" t="s">
        <v>120</v>
      </c>
      <c r="K27" s="85" t="str">
        <f t="shared" si="2"/>
        <v>HARB/15A/NA4S</v>
      </c>
    </row>
    <row r="28" spans="1:11" s="85" customFormat="1" ht="24" customHeight="1" thickBot="1" x14ac:dyDescent="0.25">
      <c r="A28" s="100" t="str">
        <f t="shared" si="0"/>
        <v>HARB/15A/NA4S17</v>
      </c>
      <c r="B28" s="83" t="str">
        <f>'(06)'!B28</f>
        <v>Jazz Hair</v>
      </c>
      <c r="C28" s="103">
        <f>'(06)'!E28</f>
        <v>0.46597222222222223</v>
      </c>
      <c r="D28" s="104">
        <f>'(06)'!F28</f>
        <v>42558</v>
      </c>
      <c r="E28" s="103">
        <v>0.47986111111111113</v>
      </c>
      <c r="F28" s="104">
        <v>42585</v>
      </c>
      <c r="G28" s="111">
        <f t="shared" ca="1" si="1"/>
        <v>648.33000000000004</v>
      </c>
      <c r="H28" s="160">
        <v>34.1</v>
      </c>
      <c r="I28" s="116"/>
      <c r="J28" s="84" t="s">
        <v>121</v>
      </c>
      <c r="K28" s="85" t="str">
        <f t="shared" si="2"/>
        <v>HARB/15A/NA4S</v>
      </c>
    </row>
    <row r="29" spans="1:11" s="85" customFormat="1" ht="24" customHeight="1" thickBot="1" x14ac:dyDescent="0.25">
      <c r="A29" s="101" t="str">
        <f t="shared" si="0"/>
        <v>HARB/15A/NA4S18</v>
      </c>
      <c r="B29" s="102" t="str">
        <f>'(06)'!B29</f>
        <v>Spencerdene main street theddingworth</v>
      </c>
      <c r="C29" s="103">
        <f>'(06)'!E29</f>
        <v>0.49305555555555558</v>
      </c>
      <c r="D29" s="104">
        <f>'(06)'!F29</f>
        <v>42558</v>
      </c>
      <c r="E29" s="105">
        <v>0.50694444444444442</v>
      </c>
      <c r="F29" s="104">
        <v>42585</v>
      </c>
      <c r="G29" s="111">
        <f t="shared" ca="1" si="1"/>
        <v>648.33000000000004</v>
      </c>
      <c r="H29" s="119">
        <v>23</v>
      </c>
      <c r="I29" s="116"/>
      <c r="J29" s="84" t="s">
        <v>122</v>
      </c>
      <c r="K29" s="85" t="str">
        <f t="shared" si="2"/>
        <v>HARB/15A/NA4S</v>
      </c>
    </row>
    <row r="30" spans="1:11" s="85" customFormat="1" ht="24" customHeight="1" thickTop="1" thickBot="1" x14ac:dyDescent="0.25">
      <c r="A30" s="101" t="str">
        <f>TEXT(K30&amp;(J30-18),0)</f>
        <v>HARB/15A/NB-4S1</v>
      </c>
      <c r="B30" s="83" t="str">
        <f>'(06)'!B30</f>
        <v>Alma House, Watling Street Claybrooke Parva Leicestershire LE17 5BE</v>
      </c>
      <c r="C30" s="103">
        <f>'(06)'!E30</f>
        <v>0.47291666666666665</v>
      </c>
      <c r="D30" s="104">
        <f>'(06)'!F30</f>
        <v>42558</v>
      </c>
      <c r="E30" s="105">
        <v>0.48680555555555555</v>
      </c>
      <c r="F30" s="104">
        <v>42585</v>
      </c>
      <c r="G30" s="111">
        <f ca="1">IF(ISBLANK(E30),ROUND(((NOW())-($C30+$D30))*24,2),ROUND((($E30+F30)-($C30+$D30))*24,2))</f>
        <v>648.33000000000004</v>
      </c>
      <c r="H30" s="120">
        <v>37.200000000000003</v>
      </c>
      <c r="I30" s="143"/>
      <c r="J30" s="84" t="s">
        <v>141</v>
      </c>
      <c r="K30" s="85" t="str">
        <f>TEXT("HARB/15A/NB"&amp;($C$7-8)&amp;"S",0)</f>
        <v>HARB/15A/NB-4S</v>
      </c>
    </row>
    <row r="31" spans="1:11" s="85" customFormat="1" ht="24" customHeight="1" thickBot="1" x14ac:dyDescent="0.25">
      <c r="A31" s="101" t="str">
        <f>TEXT(K31&amp;(J31-18),0)</f>
        <v>HARB/15A/NB-4S2</v>
      </c>
      <c r="B31" s="83" t="str">
        <f>'(06)'!B31</f>
        <v>sign post outside White House Farm Watling street</v>
      </c>
      <c r="C31" s="103">
        <f>'(06)'!E31</f>
        <v>0.47500000000000003</v>
      </c>
      <c r="D31" s="104">
        <f>'(06)'!F31</f>
        <v>42558</v>
      </c>
      <c r="E31" s="105">
        <v>0.48958333333333331</v>
      </c>
      <c r="F31" s="104">
        <v>42585</v>
      </c>
      <c r="G31" s="111">
        <f ca="1">IF(ISBLANK(E31),ROUND(((NOW())-($C31+$D31))*24,2),ROUND((($E31+F31)-($C31+$D31))*24,2))</f>
        <v>648.35</v>
      </c>
      <c r="H31" s="160">
        <v>31.3</v>
      </c>
      <c r="I31" s="143"/>
      <c r="J31" s="84" t="s">
        <v>142</v>
      </c>
      <c r="K31" s="85" t="str">
        <f>TEXT("HARB/15A/NB"&amp;($C$7-8)&amp;"S",0)</f>
        <v>HARB/15A/NB-4S</v>
      </c>
    </row>
    <row r="32" spans="1:11" s="85" customFormat="1" ht="165" customHeight="1" x14ac:dyDescent="0.2">
      <c r="A32" s="91"/>
      <c r="B32" s="91"/>
      <c r="C32" s="91"/>
      <c r="D32" s="91"/>
      <c r="E32" s="91"/>
      <c r="F32" s="91"/>
      <c r="G32" s="91"/>
      <c r="H32" s="86"/>
    </row>
    <row r="33" spans="1:8" s="85" customFormat="1" ht="15" customHeight="1" x14ac:dyDescent="0.2">
      <c r="A33" s="91"/>
      <c r="B33" s="91"/>
      <c r="C33" s="91"/>
      <c r="D33" s="91"/>
      <c r="E33" s="91"/>
      <c r="F33" s="91"/>
      <c r="G33" s="91"/>
      <c r="H33" s="86"/>
    </row>
    <row r="34" spans="1:8" s="85" customFormat="1" ht="15" customHeight="1" x14ac:dyDescent="0.2">
      <c r="A34" s="91"/>
      <c r="B34" s="179" t="str">
        <f>'(04)'!B34:E42</f>
        <v>Diffusion Tube Laboratory
Environmental Scientifics Group Ltd
12 Moorbrook
Southmead Industrial Park
Didcot
Oxon
OX11 7HP</v>
      </c>
      <c r="C34" s="179"/>
      <c r="D34" s="179"/>
      <c r="E34" s="179"/>
      <c r="F34" s="91"/>
      <c r="G34" s="91"/>
      <c r="H34" s="86"/>
    </row>
    <row r="35" spans="1:8" s="85" customFormat="1" ht="76.5" customHeight="1" x14ac:dyDescent="0.2">
      <c r="A35" s="106"/>
      <c r="B35" s="179"/>
      <c r="C35" s="179"/>
      <c r="D35" s="179"/>
      <c r="E35" s="179"/>
      <c r="F35" s="106"/>
      <c r="G35" s="106"/>
      <c r="H35" s="86"/>
    </row>
    <row r="36" spans="1:8" s="85" customFormat="1" ht="15" customHeight="1" x14ac:dyDescent="0.2">
      <c r="A36" s="90"/>
      <c r="B36" s="179"/>
      <c r="C36" s="179"/>
      <c r="D36" s="179"/>
      <c r="E36" s="179"/>
      <c r="F36" s="89"/>
      <c r="G36" s="89"/>
      <c r="H36" s="86"/>
    </row>
    <row r="37" spans="1:8" s="85" customFormat="1" ht="15" customHeight="1" x14ac:dyDescent="0.2">
      <c r="A37" s="108"/>
      <c r="B37" s="179"/>
      <c r="C37" s="179"/>
      <c r="D37" s="179"/>
      <c r="E37" s="179"/>
      <c r="F37" s="89"/>
      <c r="G37" s="89"/>
      <c r="H37" s="86"/>
    </row>
    <row r="38" spans="1:8" s="85" customFormat="1" ht="15" customHeight="1" x14ac:dyDescent="0.2">
      <c r="A38" s="110"/>
      <c r="B38" s="179"/>
      <c r="C38" s="179"/>
      <c r="D38" s="179"/>
      <c r="E38" s="179"/>
      <c r="F38" s="110"/>
      <c r="G38" s="110"/>
      <c r="H38" s="86"/>
    </row>
    <row r="39" spans="1:8" s="85" customFormat="1" ht="15" customHeight="1" x14ac:dyDescent="0.2">
      <c r="A39" s="110"/>
      <c r="B39" s="179"/>
      <c r="C39" s="179"/>
      <c r="D39" s="179"/>
      <c r="E39" s="179"/>
      <c r="F39" s="110"/>
      <c r="G39" s="110"/>
      <c r="H39" s="86"/>
    </row>
    <row r="40" spans="1:8" s="87" customFormat="1" ht="30.75" customHeight="1" x14ac:dyDescent="0.2">
      <c r="A40" s="88"/>
      <c r="B40" s="179"/>
      <c r="C40" s="179"/>
      <c r="D40" s="179"/>
      <c r="E40" s="179"/>
      <c r="F40" s="88"/>
      <c r="G40" s="88"/>
      <c r="H40" s="86"/>
    </row>
    <row r="41" spans="1:8" s="87" customFormat="1" ht="30.75" customHeight="1" x14ac:dyDescent="0.2">
      <c r="A41" s="88"/>
      <c r="B41" s="179"/>
      <c r="C41" s="179"/>
      <c r="D41" s="179"/>
      <c r="E41" s="179"/>
      <c r="F41" s="88"/>
      <c r="G41" s="88"/>
      <c r="H41" s="86"/>
    </row>
    <row r="42" spans="1:8" s="88" customFormat="1" ht="30.75" customHeight="1" x14ac:dyDescent="0.2">
      <c r="B42" s="179"/>
      <c r="C42" s="179"/>
      <c r="D42" s="179"/>
      <c r="E42" s="179"/>
      <c r="H42" s="80"/>
    </row>
    <row r="43" spans="1:8" s="88" customFormat="1" ht="30.75" customHeight="1" x14ac:dyDescent="0.2">
      <c r="H43" s="80"/>
    </row>
    <row r="44" spans="1:8" ht="23.25" customHeight="1" x14ac:dyDescent="0.2">
      <c r="A44" s="88"/>
      <c r="B44" s="88"/>
      <c r="C44" s="88"/>
      <c r="D44" s="88"/>
      <c r="E44" s="88"/>
      <c r="F44" s="88"/>
      <c r="G44" s="88"/>
    </row>
    <row r="45" spans="1:8" ht="23.25" x14ac:dyDescent="0.2">
      <c r="A45" s="88"/>
      <c r="B45" s="88"/>
      <c r="C45" s="88"/>
      <c r="D45" s="88"/>
      <c r="E45" s="88"/>
      <c r="F45" s="88"/>
      <c r="G45" s="88"/>
    </row>
    <row r="46" spans="1:8" hidden="1" x14ac:dyDescent="0.2">
      <c r="A46" s="85"/>
      <c r="B46" s="85"/>
      <c r="C46" s="85"/>
      <c r="D46" s="85"/>
      <c r="E46" s="85"/>
      <c r="F46" s="85"/>
      <c r="G46" s="85"/>
    </row>
    <row r="47" spans="1:8" hidden="1" x14ac:dyDescent="0.2">
      <c r="A47" s="85"/>
      <c r="B47" s="85"/>
      <c r="C47" s="85"/>
      <c r="D47" s="85"/>
      <c r="E47" s="85"/>
      <c r="F47" s="85"/>
      <c r="G47" s="85"/>
    </row>
    <row r="48" spans="1:8" hidden="1" x14ac:dyDescent="0.2">
      <c r="A48" s="85"/>
      <c r="B48" s="85"/>
      <c r="C48" s="85"/>
      <c r="D48" s="85"/>
      <c r="E48" s="85"/>
      <c r="F48" s="85"/>
      <c r="G48" s="85"/>
    </row>
    <row r="49" spans="1:8" hidden="1" x14ac:dyDescent="0.2">
      <c r="A49" s="85"/>
      <c r="B49" s="85"/>
      <c r="C49" s="85"/>
      <c r="D49" s="85"/>
      <c r="E49" s="85"/>
      <c r="F49" s="85"/>
      <c r="G49" s="85"/>
    </row>
    <row r="50" spans="1:8" hidden="1" x14ac:dyDescent="0.2">
      <c r="A50" s="85"/>
      <c r="B50" s="85"/>
      <c r="C50" s="85"/>
      <c r="D50" s="85"/>
      <c r="E50" s="85"/>
      <c r="F50" s="85"/>
      <c r="G50" s="85"/>
    </row>
    <row r="51" spans="1:8" hidden="1" x14ac:dyDescent="0.2">
      <c r="H51" s="81"/>
    </row>
    <row r="52" spans="1:8" hidden="1" x14ac:dyDescent="0.2">
      <c r="H52" s="81"/>
    </row>
    <row r="53" spans="1:8" hidden="1" x14ac:dyDescent="0.2">
      <c r="H53" s="81"/>
    </row>
    <row r="54" spans="1:8" hidden="1" x14ac:dyDescent="0.2">
      <c r="H54" s="81"/>
    </row>
    <row r="55" spans="1:8" hidden="1" x14ac:dyDescent="0.2">
      <c r="H55" s="81"/>
    </row>
    <row r="56" spans="1:8" hidden="1" x14ac:dyDescent="0.2">
      <c r="H56" s="81"/>
    </row>
    <row r="57" spans="1:8" hidden="1" x14ac:dyDescent="0.2">
      <c r="H57" s="81"/>
    </row>
    <row r="58" spans="1:8" hidden="1" x14ac:dyDescent="0.2">
      <c r="H58" s="81"/>
    </row>
    <row r="59" spans="1:8" hidden="1" x14ac:dyDescent="0.2">
      <c r="H59" s="81"/>
    </row>
    <row r="60" spans="1:8" hidden="1" x14ac:dyDescent="0.2">
      <c r="H60" s="81"/>
    </row>
    <row r="61" spans="1:8" hidden="1" x14ac:dyDescent="0.2">
      <c r="H61" s="81"/>
    </row>
    <row r="62" spans="1:8" hidden="1" x14ac:dyDescent="0.2">
      <c r="H62" s="81"/>
    </row>
    <row r="63" spans="1:8" hidden="1" x14ac:dyDescent="0.2">
      <c r="H63" s="81"/>
    </row>
    <row r="64" spans="1:8" hidden="1" x14ac:dyDescent="0.2">
      <c r="H64" s="81"/>
    </row>
    <row r="65" spans="8:8" hidden="1" x14ac:dyDescent="0.2">
      <c r="H65" s="81"/>
    </row>
    <row r="66" spans="8:8" hidden="1" x14ac:dyDescent="0.2">
      <c r="H66" s="81"/>
    </row>
    <row r="67" spans="8:8" hidden="1" x14ac:dyDescent="0.2">
      <c r="H67" s="81"/>
    </row>
    <row r="68" spans="8:8" hidden="1" x14ac:dyDescent="0.2">
      <c r="H68" s="81"/>
    </row>
    <row r="69" spans="8:8" hidden="1" x14ac:dyDescent="0.2">
      <c r="H69" s="81"/>
    </row>
    <row r="70" spans="8:8" hidden="1" x14ac:dyDescent="0.2">
      <c r="H70" s="81"/>
    </row>
    <row r="71" spans="8:8" hidden="1" x14ac:dyDescent="0.2">
      <c r="H71" s="81"/>
    </row>
    <row r="72" spans="8:8" hidden="1" x14ac:dyDescent="0.2">
      <c r="H72" s="81"/>
    </row>
    <row r="73" spans="8:8" hidden="1" x14ac:dyDescent="0.2">
      <c r="H73" s="81"/>
    </row>
    <row r="74" spans="8:8" ht="15" customHeight="1" x14ac:dyDescent="0.2">
      <c r="H74" s="81"/>
    </row>
  </sheetData>
  <mergeCells count="24">
    <mergeCell ref="B34:E42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  <mergeCell ref="H9:H10"/>
    <mergeCell ref="C10:D10"/>
    <mergeCell ref="E10:F10"/>
    <mergeCell ref="E7:F7"/>
    <mergeCell ref="A9:A11"/>
    <mergeCell ref="B9:B11"/>
    <mergeCell ref="C9:F9"/>
    <mergeCell ref="G9:G11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4"/>
  <sheetViews>
    <sheetView topLeftCell="A10" workbookViewId="0">
      <selection activeCell="H32" sqref="H32"/>
    </sheetView>
  </sheetViews>
  <sheetFormatPr defaultColWidth="15.7109375" defaultRowHeight="15" customHeight="1" zeroHeight="1" x14ac:dyDescent="0.2"/>
  <cols>
    <col min="1" max="1" width="9.85546875" style="81" customWidth="1"/>
    <col min="2" max="2" width="16.42578125" style="81" customWidth="1"/>
    <col min="3" max="6" width="12.28515625" style="81" customWidth="1"/>
    <col min="7" max="7" width="11.85546875" style="81" customWidth="1"/>
    <col min="8" max="8" width="15.7109375" style="80"/>
    <col min="9" max="9" width="15.7109375" style="81"/>
    <col min="10" max="10" width="20.7109375" style="81" customWidth="1"/>
    <col min="11" max="11" width="20.85546875" style="81" customWidth="1"/>
    <col min="12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2"/>
      <c r="F6" s="192"/>
      <c r="G6" s="97"/>
    </row>
    <row r="7" spans="1:11" ht="17.25" customHeight="1" thickBot="1" x14ac:dyDescent="0.25">
      <c r="A7" s="199" t="s">
        <v>132</v>
      </c>
      <c r="B7" s="200"/>
      <c r="C7" s="197">
        <f>'(07)'!C7+1</f>
        <v>5</v>
      </c>
      <c r="D7" s="197"/>
      <c r="E7" s="198" t="s">
        <v>131</v>
      </c>
      <c r="F7" s="198"/>
      <c r="G7" s="98" t="s">
        <v>138</v>
      </c>
    </row>
    <row r="8" spans="1:11" ht="15" customHeight="1" thickBot="1" x14ac:dyDescent="0.25">
      <c r="A8" s="94"/>
      <c r="B8" s="94"/>
      <c r="C8" s="108"/>
      <c r="D8" s="201"/>
      <c r="E8" s="201"/>
      <c r="F8" s="108"/>
      <c r="G8" s="108"/>
    </row>
    <row r="9" spans="1:11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80"/>
    </row>
    <row r="10" spans="1:11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80"/>
    </row>
    <row r="11" spans="1:11" ht="16.5" thickBot="1" x14ac:dyDescent="0.25">
      <c r="A11" s="203"/>
      <c r="B11" s="205"/>
      <c r="C11" s="109" t="s">
        <v>16</v>
      </c>
      <c r="D11" s="109" t="s">
        <v>17</v>
      </c>
      <c r="E11" s="109" t="s">
        <v>16</v>
      </c>
      <c r="F11" s="109" t="s">
        <v>17</v>
      </c>
      <c r="G11" s="185"/>
      <c r="H11" s="99" t="s">
        <v>39</v>
      </c>
      <c r="I11" s="80"/>
    </row>
    <row r="12" spans="1:11" s="85" customFormat="1" ht="24" customHeight="1" thickTop="1" thickBot="1" x14ac:dyDescent="0.25">
      <c r="A12" s="100" t="str">
        <f t="shared" ref="A12:A29" si="0">TEXT(K12&amp;J12,0)</f>
        <v>HARB/15A/NA5S01</v>
      </c>
      <c r="B12" s="83" t="str">
        <f>'(07)'!B12</f>
        <v>6 The Terrace Rugby Road</v>
      </c>
      <c r="C12" s="103">
        <f>'(07)'!E12</f>
        <v>0.48055555555555557</v>
      </c>
      <c r="D12" s="104">
        <f>'(07)'!F12</f>
        <v>42585</v>
      </c>
      <c r="E12" s="103">
        <v>0.36805555555555558</v>
      </c>
      <c r="F12" s="104">
        <v>42615</v>
      </c>
      <c r="G12" s="111">
        <f ca="1">IF(ISBLANK(E12),ROUND(((NOW())-($C12+$D12))*24,2),ROUND((($E12+F12)-($C12+$D12))*24,2))</f>
        <v>717.3</v>
      </c>
      <c r="H12" s="120">
        <v>32.700000000000003</v>
      </c>
      <c r="I12" s="116"/>
      <c r="J12" s="84" t="s">
        <v>105</v>
      </c>
      <c r="K12" s="85" t="str">
        <f>TEXT("HARB/15A/NA"&amp;$C$7&amp;"S",0)</f>
        <v>HARB/15A/NA5S</v>
      </c>
    </row>
    <row r="13" spans="1:11" s="85" customFormat="1" ht="24" customHeight="1" thickBot="1" x14ac:dyDescent="0.25">
      <c r="A13" s="100" t="str">
        <f t="shared" si="0"/>
        <v>HARB/15A/NA5S02</v>
      </c>
      <c r="B13" s="83" t="str">
        <f>'(07)'!B13</f>
        <v>Lut. Service Shop</v>
      </c>
      <c r="C13" s="103">
        <f>'(07)'!E13</f>
        <v>0.4694444444444445</v>
      </c>
      <c r="D13" s="104">
        <f>'(07)'!F13</f>
        <v>42585</v>
      </c>
      <c r="E13" s="103">
        <v>0.3527777777777778</v>
      </c>
      <c r="F13" s="104">
        <v>42616</v>
      </c>
      <c r="G13" s="111">
        <f t="shared" ref="G13:G29" ca="1" si="1">IF(ISBLANK(E13),ROUND(((NOW())-($C13+$D13))*24,2),ROUND((($E13+F13)-($C13+$D13))*24,2))</f>
        <v>741.2</v>
      </c>
      <c r="H13" s="160">
        <v>53.4</v>
      </c>
      <c r="I13" s="116"/>
      <c r="J13" s="84" t="s">
        <v>106</v>
      </c>
      <c r="K13" s="85" t="str">
        <f t="shared" ref="K13:K29" si="2">TEXT("HARB/15A/NA"&amp;$C$7&amp;"S",0)</f>
        <v>HARB/15A/NA5S</v>
      </c>
    </row>
    <row r="14" spans="1:11" s="85" customFormat="1" ht="24" customHeight="1" thickBot="1" x14ac:dyDescent="0.25">
      <c r="A14" s="100" t="str">
        <f t="shared" si="0"/>
        <v>HARB/15A/NA5S03</v>
      </c>
      <c r="B14" s="83" t="str">
        <f>'(07)'!B14</f>
        <v>40 regent street lutterworth</v>
      </c>
      <c r="C14" s="103">
        <f>'(07)'!E14</f>
        <v>0.4777777777777778</v>
      </c>
      <c r="D14" s="104">
        <f>'(07)'!F14</f>
        <v>42585</v>
      </c>
      <c r="E14" s="103">
        <v>0.36388888888888887</v>
      </c>
      <c r="F14" s="104">
        <v>42617</v>
      </c>
      <c r="G14" s="111">
        <f t="shared" ca="1" si="1"/>
        <v>765.27</v>
      </c>
      <c r="H14" s="160">
        <v>22.4</v>
      </c>
      <c r="I14" s="116"/>
      <c r="J14" s="84" t="s">
        <v>107</v>
      </c>
      <c r="K14" s="85" t="str">
        <f t="shared" si="2"/>
        <v>HARB/15A/NA5S</v>
      </c>
    </row>
    <row r="15" spans="1:11" s="85" customFormat="1" ht="24" customHeight="1" thickBot="1" x14ac:dyDescent="0.25">
      <c r="A15" s="100" t="str">
        <f t="shared" si="0"/>
        <v>HARB/15A/NA5S04</v>
      </c>
      <c r="B15" s="83" t="str">
        <f>'(07)'!B15</f>
        <v>regent court</v>
      </c>
      <c r="C15" s="103">
        <f>'(07)'!E15</f>
        <v>0.47847222222222219</v>
      </c>
      <c r="D15" s="104">
        <f>'(07)'!F15</f>
        <v>42585</v>
      </c>
      <c r="E15" s="103">
        <v>0.36458333333333331</v>
      </c>
      <c r="F15" s="104">
        <v>42618</v>
      </c>
      <c r="G15" s="111">
        <f t="shared" ca="1" si="1"/>
        <v>789.27</v>
      </c>
      <c r="H15" s="160">
        <v>52.9</v>
      </c>
      <c r="I15" s="116"/>
      <c r="J15" s="84" t="s">
        <v>108</v>
      </c>
      <c r="K15" s="85" t="str">
        <f t="shared" si="2"/>
        <v>HARB/15A/NA5S</v>
      </c>
    </row>
    <row r="16" spans="1:11" s="85" customFormat="1" ht="24" customHeight="1" thickBot="1" x14ac:dyDescent="0.25">
      <c r="A16" s="100" t="str">
        <f t="shared" si="0"/>
        <v>HARB/15A/NA5S05</v>
      </c>
      <c r="B16" s="83" t="str">
        <f>'(07)'!B16</f>
        <v>26 Market Street Lutterworth</v>
      </c>
      <c r="C16" s="103">
        <f>'(07)'!E16</f>
        <v>0.47013888888888888</v>
      </c>
      <c r="D16" s="104">
        <f>'(07)'!F16</f>
        <v>42585</v>
      </c>
      <c r="E16" s="103">
        <v>0.35069444444444442</v>
      </c>
      <c r="F16" s="104">
        <v>42619</v>
      </c>
      <c r="G16" s="111">
        <f t="shared" ca="1" si="1"/>
        <v>813.13</v>
      </c>
      <c r="H16" s="160">
        <v>39.9</v>
      </c>
      <c r="I16" s="116"/>
      <c r="J16" s="84" t="s">
        <v>109</v>
      </c>
      <c r="K16" s="85" t="str">
        <f t="shared" si="2"/>
        <v>HARB/15A/NA5S</v>
      </c>
    </row>
    <row r="17" spans="1:11" s="85" customFormat="1" ht="24" customHeight="1" thickBot="1" x14ac:dyDescent="0.25">
      <c r="A17" s="100" t="str">
        <f t="shared" si="0"/>
        <v>HARB/15A/NA5S06</v>
      </c>
      <c r="B17" s="83" t="str">
        <f>'(07)'!B17</f>
        <v>Homeside main street Theddingworth</v>
      </c>
      <c r="C17" s="103">
        <f>'(07)'!E17</f>
        <v>0.50347222222222221</v>
      </c>
      <c r="D17" s="104">
        <f>'(07)'!F17</f>
        <v>42585</v>
      </c>
      <c r="E17" s="103">
        <v>0.39374999999999999</v>
      </c>
      <c r="F17" s="104">
        <v>42620</v>
      </c>
      <c r="G17" s="111">
        <f t="shared" ca="1" si="1"/>
        <v>837.37</v>
      </c>
      <c r="H17" s="160">
        <v>31.7</v>
      </c>
      <c r="I17" s="116"/>
      <c r="J17" s="84" t="s">
        <v>110</v>
      </c>
      <c r="K17" s="85" t="str">
        <f t="shared" si="2"/>
        <v>HARB/15A/NA5S</v>
      </c>
    </row>
    <row r="18" spans="1:11" s="85" customFormat="1" ht="24" customHeight="1" thickBot="1" x14ac:dyDescent="0.25">
      <c r="A18" s="100" t="str">
        <f t="shared" si="0"/>
        <v>HARB/15A/NA5S07</v>
      </c>
      <c r="B18" s="83" t="str">
        <f>'(07)'!B18</f>
        <v>17 Rugby road Lutterworth</v>
      </c>
      <c r="C18" s="103">
        <f>'(07)'!E18</f>
        <v>0.47638888888888892</v>
      </c>
      <c r="D18" s="104">
        <f>'(07)'!F18</f>
        <v>42585</v>
      </c>
      <c r="E18" s="103">
        <v>0.3611111111111111</v>
      </c>
      <c r="F18" s="104">
        <v>42621</v>
      </c>
      <c r="G18" s="111">
        <f t="shared" ca="1" si="1"/>
        <v>861.23</v>
      </c>
      <c r="H18" s="160">
        <v>37.1</v>
      </c>
      <c r="I18" s="116"/>
      <c r="J18" s="84" t="s">
        <v>111</v>
      </c>
      <c r="K18" s="85" t="str">
        <f t="shared" si="2"/>
        <v>HARB/15A/NA5S</v>
      </c>
    </row>
    <row r="19" spans="1:11" s="85" customFormat="1" ht="24" customHeight="1" thickBot="1" x14ac:dyDescent="0.25">
      <c r="A19" s="100" t="str">
        <f t="shared" si="0"/>
        <v>HARB/15A/NA5S08</v>
      </c>
      <c r="B19" s="83" t="str">
        <f>'(07)'!B19</f>
        <v xml:space="preserve">69 leicester road Kibworth </v>
      </c>
      <c r="C19" s="103">
        <f>'(07)'!E19</f>
        <v>0.43958333333333338</v>
      </c>
      <c r="D19" s="104">
        <f>'(07)'!F19</f>
        <v>42585</v>
      </c>
      <c r="E19" s="103">
        <v>0.40972222222222227</v>
      </c>
      <c r="F19" s="104">
        <v>42622</v>
      </c>
      <c r="G19" s="111">
        <f t="shared" ca="1" si="1"/>
        <v>887.28</v>
      </c>
      <c r="H19" s="160">
        <v>42.8</v>
      </c>
      <c r="I19" s="116"/>
      <c r="J19" s="84" t="s">
        <v>112</v>
      </c>
      <c r="K19" s="85" t="str">
        <f t="shared" si="2"/>
        <v>HARB/15A/NA5S</v>
      </c>
    </row>
    <row r="20" spans="1:11" s="85" customFormat="1" ht="24" customHeight="1" thickBot="1" x14ac:dyDescent="0.25">
      <c r="A20" s="100" t="str">
        <f t="shared" si="0"/>
        <v>HARB/15A/NA5S09</v>
      </c>
      <c r="B20" s="83" t="str">
        <f>'(07)'!B20</f>
        <v>77 leicester road</v>
      </c>
      <c r="C20" s="103">
        <f>'(07)'!E20</f>
        <v>0.46180555555555558</v>
      </c>
      <c r="D20" s="104">
        <f>'(07)'!F20</f>
        <v>42585</v>
      </c>
      <c r="E20" s="103">
        <v>0.35555555555555557</v>
      </c>
      <c r="F20" s="104">
        <v>42623</v>
      </c>
      <c r="G20" s="111">
        <f t="shared" ca="1" si="1"/>
        <v>909.45</v>
      </c>
      <c r="H20" s="119">
        <v>21.7</v>
      </c>
      <c r="I20" s="116"/>
      <c r="J20" s="84" t="s">
        <v>113</v>
      </c>
      <c r="K20" s="85" t="str">
        <f t="shared" si="2"/>
        <v>HARB/15A/NA5S</v>
      </c>
    </row>
    <row r="21" spans="1:11" s="85" customFormat="1" ht="24" customHeight="1" thickTop="1" thickBot="1" x14ac:dyDescent="0.25">
      <c r="A21" s="100" t="str">
        <f t="shared" si="0"/>
        <v>HARB/15A/NA5S10</v>
      </c>
      <c r="B21" s="83" t="str">
        <f>'(07)'!B21</f>
        <v>Day Nursery</v>
      </c>
      <c r="C21" s="103">
        <f>'(07)'!E21</f>
        <v>0.45833333333333331</v>
      </c>
      <c r="D21" s="104">
        <f>'(07)'!F21</f>
        <v>42585</v>
      </c>
      <c r="E21" s="103">
        <v>0.35902777777777778</v>
      </c>
      <c r="F21" s="104">
        <v>42624</v>
      </c>
      <c r="G21" s="111">
        <f t="shared" ca="1" si="1"/>
        <v>933.62</v>
      </c>
      <c r="H21" s="120">
        <v>43.6</v>
      </c>
      <c r="I21" s="116"/>
      <c r="J21" s="84" t="s">
        <v>114</v>
      </c>
      <c r="K21" s="85" t="str">
        <f t="shared" si="2"/>
        <v>HARB/15A/NA5S</v>
      </c>
    </row>
    <row r="22" spans="1:11" s="85" customFormat="1" ht="24" customHeight="1" thickBot="1" x14ac:dyDescent="0.25">
      <c r="A22" s="100" t="str">
        <f t="shared" si="0"/>
        <v>HARB/15A/NA5S11</v>
      </c>
      <c r="B22" s="83" t="str">
        <f>'(07)'!B22</f>
        <v>A6 Kibworth</v>
      </c>
      <c r="C22" s="103">
        <f>'(07)'!E22</f>
        <v>0.43333333333333335</v>
      </c>
      <c r="D22" s="104">
        <f>'(07)'!F22</f>
        <v>42585</v>
      </c>
      <c r="E22" s="103">
        <v>0.43055555555555558</v>
      </c>
      <c r="F22" s="104">
        <v>42625</v>
      </c>
      <c r="G22" s="111">
        <f t="shared" ca="1" si="1"/>
        <v>959.93</v>
      </c>
      <c r="H22" s="160">
        <v>31</v>
      </c>
      <c r="I22" s="116"/>
      <c r="J22" s="84" t="s">
        <v>115</v>
      </c>
      <c r="K22" s="85" t="str">
        <f t="shared" si="2"/>
        <v>HARB/15A/NA5S</v>
      </c>
    </row>
    <row r="23" spans="1:11" s="85" customFormat="1" ht="24" customHeight="1" thickBot="1" x14ac:dyDescent="0.25">
      <c r="A23" s="100" t="str">
        <f t="shared" si="0"/>
        <v>HARB/15A/NA5S12</v>
      </c>
      <c r="B23" s="83" t="str">
        <f>'(07)'!B23</f>
        <v>Rockingham Road</v>
      </c>
      <c r="C23" s="103">
        <f>'(07)'!E23</f>
        <v>0.4236111111111111</v>
      </c>
      <c r="D23" s="104">
        <f>'(07)'!F23</f>
        <v>42585</v>
      </c>
      <c r="E23" s="103">
        <v>0.44236111111111115</v>
      </c>
      <c r="F23" s="104">
        <v>42626</v>
      </c>
      <c r="G23" s="111">
        <f t="shared" ca="1" si="1"/>
        <v>984.45</v>
      </c>
      <c r="H23" s="160">
        <v>31.4</v>
      </c>
      <c r="I23" s="116"/>
      <c r="J23" s="84" t="s">
        <v>116</v>
      </c>
      <c r="K23" s="85" t="str">
        <f t="shared" si="2"/>
        <v>HARB/15A/NA5S</v>
      </c>
    </row>
    <row r="24" spans="1:11" s="85" customFormat="1" ht="24" customHeight="1" thickBot="1" x14ac:dyDescent="0.25">
      <c r="A24" s="100" t="str">
        <f t="shared" si="0"/>
        <v>HARB/15A/NA5S13</v>
      </c>
      <c r="B24" s="83" t="str">
        <f>'(07)'!B24</f>
        <v>24 Rugby Road Lutterworth</v>
      </c>
      <c r="C24" s="103">
        <f>'(07)'!E24</f>
        <v>0.4770833333333333</v>
      </c>
      <c r="D24" s="104">
        <f>'(07)'!F24</f>
        <v>42585</v>
      </c>
      <c r="E24" s="103">
        <v>0.36249999999999999</v>
      </c>
      <c r="F24" s="104">
        <v>42627</v>
      </c>
      <c r="G24" s="111">
        <f t="shared" ca="1" si="1"/>
        <v>1005.25</v>
      </c>
      <c r="H24" s="160">
        <v>43.8</v>
      </c>
      <c r="I24" s="116"/>
      <c r="J24" s="84" t="s">
        <v>117</v>
      </c>
      <c r="K24" s="85" t="str">
        <f t="shared" si="2"/>
        <v>HARB/15A/NA5S</v>
      </c>
    </row>
    <row r="25" spans="1:11" s="85" customFormat="1" ht="24" customHeight="1" thickBot="1" x14ac:dyDescent="0.25">
      <c r="A25" s="100" t="str">
        <f t="shared" si="0"/>
        <v>HARB/15A/NA5S14</v>
      </c>
      <c r="B25" s="83" t="str">
        <f>'(07)'!B25</f>
        <v>sign outside 64 Leicester Road Kibworth</v>
      </c>
      <c r="C25" s="103">
        <f>'(07)'!E25</f>
        <v>0.43541666666666662</v>
      </c>
      <c r="D25" s="104">
        <f>'(07)'!F25</f>
        <v>42585</v>
      </c>
      <c r="E25" s="103">
        <v>0.42083333333333334</v>
      </c>
      <c r="F25" s="104">
        <v>42628</v>
      </c>
      <c r="G25" s="111">
        <f t="shared" ca="1" si="1"/>
        <v>1031.6500000000001</v>
      </c>
      <c r="H25" s="160">
        <v>70.2</v>
      </c>
      <c r="I25" s="116"/>
      <c r="J25" s="84" t="s">
        <v>118</v>
      </c>
      <c r="K25" s="85" t="str">
        <f t="shared" si="2"/>
        <v>HARB/15A/NA5S</v>
      </c>
    </row>
    <row r="26" spans="1:11" s="85" customFormat="1" ht="24" customHeight="1" thickBot="1" x14ac:dyDescent="0.25">
      <c r="A26" s="100" t="str">
        <f t="shared" si="0"/>
        <v>HARB/15A/NA5S15</v>
      </c>
      <c r="B26" s="83" t="str">
        <f>'(07)'!B26</f>
        <v>Walcote</v>
      </c>
      <c r="C26" s="103">
        <f>'(07)'!E26</f>
        <v>0.49583333333333335</v>
      </c>
      <c r="D26" s="104">
        <f>'(07)'!F26</f>
        <v>42585</v>
      </c>
      <c r="E26" s="103">
        <v>0.38541666666666669</v>
      </c>
      <c r="F26" s="104">
        <v>42629</v>
      </c>
      <c r="G26" s="111">
        <f t="shared" ca="1" si="1"/>
        <v>1053.3499999999999</v>
      </c>
      <c r="H26" s="160">
        <v>24.9</v>
      </c>
      <c r="I26" s="116"/>
      <c r="J26" s="84" t="s">
        <v>119</v>
      </c>
      <c r="K26" s="85" t="str">
        <f t="shared" si="2"/>
        <v>HARB/15A/NA5S</v>
      </c>
    </row>
    <row r="27" spans="1:11" s="85" customFormat="1" ht="24" customHeight="1" thickBot="1" x14ac:dyDescent="0.25">
      <c r="A27" s="100" t="str">
        <f t="shared" si="0"/>
        <v>HARB/15A/NA5S16</v>
      </c>
      <c r="B27" s="83" t="str">
        <f>'(07)'!B27</f>
        <v>The Square</v>
      </c>
      <c r="C27" s="103">
        <f>'(07)'!E27</f>
        <v>0.52083333333333337</v>
      </c>
      <c r="D27" s="104">
        <f>'(07)'!F27</f>
        <v>42585</v>
      </c>
      <c r="E27" s="103">
        <v>0.4548611111111111</v>
      </c>
      <c r="F27" s="104">
        <v>42630</v>
      </c>
      <c r="G27" s="111">
        <f t="shared" ca="1" si="1"/>
        <v>1078.42</v>
      </c>
      <c r="H27" s="160">
        <v>27.8</v>
      </c>
      <c r="I27" s="116"/>
      <c r="J27" s="84" t="s">
        <v>120</v>
      </c>
      <c r="K27" s="85" t="str">
        <f t="shared" si="2"/>
        <v>HARB/15A/NA5S</v>
      </c>
    </row>
    <row r="28" spans="1:11" s="85" customFormat="1" ht="24" customHeight="1" thickBot="1" x14ac:dyDescent="0.25">
      <c r="A28" s="100" t="str">
        <f t="shared" si="0"/>
        <v>HARB/15A/NA5S17</v>
      </c>
      <c r="B28" s="83" t="str">
        <f>'(07)'!B28</f>
        <v>Jazz Hair</v>
      </c>
      <c r="C28" s="103">
        <f>'(07)'!E28</f>
        <v>0.47986111111111113</v>
      </c>
      <c r="D28" s="104">
        <f>'(07)'!F28</f>
        <v>42585</v>
      </c>
      <c r="E28" s="103">
        <v>0.3659722222222222</v>
      </c>
      <c r="F28" s="104">
        <v>42631</v>
      </c>
      <c r="G28" s="111">
        <f t="shared" ca="1" si="1"/>
        <v>1101.27</v>
      </c>
      <c r="H28" s="160">
        <v>42.1</v>
      </c>
      <c r="I28" s="116"/>
      <c r="J28" s="84" t="s">
        <v>121</v>
      </c>
      <c r="K28" s="85" t="str">
        <f t="shared" si="2"/>
        <v>HARB/15A/NA5S</v>
      </c>
    </row>
    <row r="29" spans="1:11" s="85" customFormat="1" ht="24" customHeight="1" thickBot="1" x14ac:dyDescent="0.25">
      <c r="A29" s="101" t="str">
        <f t="shared" si="0"/>
        <v>HARB/15A/NA5S18</v>
      </c>
      <c r="B29" s="102" t="str">
        <f>'(07)'!B29</f>
        <v>Spencerdene main street theddingworth</v>
      </c>
      <c r="C29" s="103">
        <f>'(07)'!E29</f>
        <v>0.50694444444444442</v>
      </c>
      <c r="D29" s="104">
        <f>'(07)'!F29</f>
        <v>42585</v>
      </c>
      <c r="E29" s="105">
        <v>0.39444444444444443</v>
      </c>
      <c r="F29" s="104">
        <v>42632</v>
      </c>
      <c r="G29" s="111">
        <f t="shared" ca="1" si="1"/>
        <v>1125.3</v>
      </c>
      <c r="H29" s="119">
        <v>23.6</v>
      </c>
      <c r="I29" s="116"/>
      <c r="J29" s="84" t="s">
        <v>122</v>
      </c>
      <c r="K29" s="85" t="str">
        <f t="shared" si="2"/>
        <v>HARB/15A/NA5S</v>
      </c>
    </row>
    <row r="30" spans="1:11" s="85" customFormat="1" ht="24" customHeight="1" thickTop="1" thickBot="1" x14ac:dyDescent="0.25">
      <c r="A30" s="101" t="str">
        <f>TEXT(K30&amp;(J30-18),0)</f>
        <v>HARB/15A/NB-3S1</v>
      </c>
      <c r="B30" s="83" t="str">
        <f>'(07)'!B30</f>
        <v>Alma House, Watling Street Claybrooke Parva Leicestershire LE17 5BE</v>
      </c>
      <c r="C30" s="103">
        <f>'(07)'!E30</f>
        <v>0.48680555555555555</v>
      </c>
      <c r="D30" s="104">
        <f>'(07)'!F30</f>
        <v>42585</v>
      </c>
      <c r="E30" s="105">
        <v>0.375</v>
      </c>
      <c r="F30" s="104">
        <v>42633</v>
      </c>
      <c r="G30" s="111">
        <f ca="1">IF(ISBLANK(E30),ROUND(((NOW())-($C30+$D30))*24,2),ROUND((($E30+F30)-($C30+$D30))*24,2))</f>
        <v>1149.32</v>
      </c>
      <c r="H30" s="120">
        <v>36.299999999999997</v>
      </c>
      <c r="I30" s="143"/>
      <c r="J30" s="84" t="s">
        <v>141</v>
      </c>
      <c r="K30" s="85" t="str">
        <f>TEXT("HARB/15A/NB"&amp;($C$7-8)&amp;"S",0)</f>
        <v>HARB/15A/NB-3S</v>
      </c>
    </row>
    <row r="31" spans="1:11" s="85" customFormat="1" ht="24" customHeight="1" thickBot="1" x14ac:dyDescent="0.25">
      <c r="A31" s="101" t="str">
        <f>TEXT(K31&amp;(J31-18),0)</f>
        <v>HARB/15A/NB-3S2</v>
      </c>
      <c r="B31" s="83" t="str">
        <f>'(07)'!B31</f>
        <v>sign post outside White House Farm Watling street</v>
      </c>
      <c r="C31" s="103">
        <f>'(07)'!E31</f>
        <v>0.48958333333333331</v>
      </c>
      <c r="D31" s="104">
        <f>'(07)'!F31</f>
        <v>42585</v>
      </c>
      <c r="E31" s="105">
        <v>0.37708333333333338</v>
      </c>
      <c r="F31" s="104">
        <v>42634</v>
      </c>
      <c r="G31" s="111">
        <f ca="1">IF(ISBLANK(E31),ROUND(((NOW())-($C31+$D31))*24,2),ROUND((($E31+F31)-($C31+$D31))*24,2))</f>
        <v>1173.3</v>
      </c>
      <c r="H31" s="160">
        <v>28.3</v>
      </c>
      <c r="I31" s="143"/>
      <c r="J31" s="84" t="s">
        <v>142</v>
      </c>
      <c r="K31" s="85" t="str">
        <f>TEXT("HARB/15A/NB"&amp;($C$7-8)&amp;"S",0)</f>
        <v>HARB/15A/NB-3S</v>
      </c>
    </row>
    <row r="32" spans="1:11" s="85" customFormat="1" ht="165" customHeight="1" x14ac:dyDescent="0.2">
      <c r="A32" s="91"/>
      <c r="B32" s="91"/>
      <c r="C32" s="91"/>
      <c r="D32" s="91"/>
      <c r="E32" s="91"/>
      <c r="F32" s="91"/>
      <c r="G32" s="91"/>
      <c r="H32" s="86"/>
    </row>
    <row r="33" spans="1:8" s="85" customFormat="1" ht="15" customHeight="1" x14ac:dyDescent="0.2">
      <c r="A33" s="91"/>
      <c r="B33" s="91"/>
      <c r="C33" s="91"/>
      <c r="D33" s="91"/>
      <c r="E33" s="91"/>
      <c r="F33" s="91"/>
      <c r="G33" s="91"/>
      <c r="H33" s="86"/>
    </row>
    <row r="34" spans="1:8" s="85" customFormat="1" ht="15" customHeight="1" x14ac:dyDescent="0.2">
      <c r="A34" s="91"/>
      <c r="B34" s="179" t="str">
        <f>'(04)'!B34:E42</f>
        <v>Diffusion Tube Laboratory
Environmental Scientifics Group Ltd
12 Moorbrook
Southmead Industrial Park
Didcot
Oxon
OX11 7HP</v>
      </c>
      <c r="C34" s="179"/>
      <c r="D34" s="179"/>
      <c r="E34" s="179"/>
      <c r="F34" s="91"/>
      <c r="G34" s="91"/>
      <c r="H34" s="86"/>
    </row>
    <row r="35" spans="1:8" s="85" customFormat="1" ht="76.5" customHeight="1" x14ac:dyDescent="0.2">
      <c r="A35" s="106"/>
      <c r="B35" s="179"/>
      <c r="C35" s="179"/>
      <c r="D35" s="179"/>
      <c r="E35" s="179"/>
      <c r="F35" s="106"/>
      <c r="G35" s="106"/>
      <c r="H35" s="86"/>
    </row>
    <row r="36" spans="1:8" s="85" customFormat="1" ht="15" customHeight="1" x14ac:dyDescent="0.2">
      <c r="A36" s="90"/>
      <c r="B36" s="179"/>
      <c r="C36" s="179"/>
      <c r="D36" s="179"/>
      <c r="E36" s="179"/>
      <c r="F36" s="89"/>
      <c r="G36" s="89"/>
      <c r="H36" s="86"/>
    </row>
    <row r="37" spans="1:8" s="85" customFormat="1" ht="15" customHeight="1" x14ac:dyDescent="0.2">
      <c r="A37" s="108"/>
      <c r="B37" s="179"/>
      <c r="C37" s="179"/>
      <c r="D37" s="179"/>
      <c r="E37" s="179"/>
      <c r="F37" s="89"/>
      <c r="G37" s="89"/>
      <c r="H37" s="86"/>
    </row>
    <row r="38" spans="1:8" s="85" customFormat="1" ht="15" customHeight="1" x14ac:dyDescent="0.2">
      <c r="A38" s="110"/>
      <c r="B38" s="179"/>
      <c r="C38" s="179"/>
      <c r="D38" s="179"/>
      <c r="E38" s="179"/>
      <c r="F38" s="110"/>
      <c r="G38" s="110"/>
      <c r="H38" s="86"/>
    </row>
    <row r="39" spans="1:8" s="85" customFormat="1" ht="15" customHeight="1" x14ac:dyDescent="0.2">
      <c r="A39" s="110"/>
      <c r="B39" s="179"/>
      <c r="C39" s="179"/>
      <c r="D39" s="179"/>
      <c r="E39" s="179"/>
      <c r="F39" s="110"/>
      <c r="G39" s="110"/>
      <c r="H39" s="86"/>
    </row>
    <row r="40" spans="1:8" s="87" customFormat="1" ht="30.75" customHeight="1" x14ac:dyDescent="0.2">
      <c r="A40" s="88"/>
      <c r="B40" s="179"/>
      <c r="C40" s="179"/>
      <c r="D40" s="179"/>
      <c r="E40" s="179"/>
      <c r="F40" s="88"/>
      <c r="G40" s="88"/>
      <c r="H40" s="86"/>
    </row>
    <row r="41" spans="1:8" s="87" customFormat="1" ht="30.75" customHeight="1" x14ac:dyDescent="0.2">
      <c r="A41" s="88"/>
      <c r="B41" s="179"/>
      <c r="C41" s="179"/>
      <c r="D41" s="179"/>
      <c r="E41" s="179"/>
      <c r="F41" s="88"/>
      <c r="G41" s="88"/>
      <c r="H41" s="86"/>
    </row>
    <row r="42" spans="1:8" s="88" customFormat="1" ht="30.75" customHeight="1" x14ac:dyDescent="0.2">
      <c r="B42" s="179"/>
      <c r="C42" s="179"/>
      <c r="D42" s="179"/>
      <c r="E42" s="179"/>
      <c r="H42" s="80"/>
    </row>
    <row r="43" spans="1:8" s="88" customFormat="1" ht="30.75" customHeight="1" x14ac:dyDescent="0.2">
      <c r="H43" s="80"/>
    </row>
    <row r="44" spans="1:8" ht="23.25" customHeight="1" x14ac:dyDescent="0.2">
      <c r="A44" s="88"/>
      <c r="B44" s="88"/>
      <c r="C44" s="88"/>
      <c r="D44" s="88"/>
      <c r="E44" s="88"/>
      <c r="F44" s="88"/>
      <c r="G44" s="88"/>
    </row>
    <row r="45" spans="1:8" ht="23.25" x14ac:dyDescent="0.2">
      <c r="A45" s="88"/>
      <c r="B45" s="88"/>
      <c r="C45" s="88"/>
      <c r="D45" s="88"/>
      <c r="E45" s="88"/>
      <c r="F45" s="88"/>
      <c r="G45" s="88"/>
    </row>
    <row r="46" spans="1:8" hidden="1" x14ac:dyDescent="0.2">
      <c r="A46" s="85"/>
      <c r="B46" s="85"/>
      <c r="C46" s="85"/>
      <c r="D46" s="85"/>
      <c r="E46" s="85"/>
      <c r="F46" s="85"/>
      <c r="G46" s="85"/>
    </row>
    <row r="47" spans="1:8" hidden="1" x14ac:dyDescent="0.2">
      <c r="A47" s="85"/>
      <c r="B47" s="85"/>
      <c r="C47" s="85"/>
      <c r="D47" s="85"/>
      <c r="E47" s="85"/>
      <c r="F47" s="85"/>
      <c r="G47" s="85"/>
    </row>
    <row r="48" spans="1:8" hidden="1" x14ac:dyDescent="0.2">
      <c r="A48" s="85"/>
      <c r="B48" s="85"/>
      <c r="C48" s="85"/>
      <c r="D48" s="85"/>
      <c r="E48" s="85"/>
      <c r="F48" s="85"/>
      <c r="G48" s="85"/>
    </row>
    <row r="49" spans="1:8" hidden="1" x14ac:dyDescent="0.2">
      <c r="A49" s="85"/>
      <c r="B49" s="85"/>
      <c r="C49" s="85"/>
      <c r="D49" s="85"/>
      <c r="E49" s="85"/>
      <c r="F49" s="85"/>
      <c r="G49" s="85"/>
    </row>
    <row r="50" spans="1:8" hidden="1" x14ac:dyDescent="0.2">
      <c r="A50" s="85"/>
      <c r="B50" s="85"/>
      <c r="C50" s="85"/>
      <c r="D50" s="85"/>
      <c r="E50" s="85"/>
      <c r="F50" s="85"/>
      <c r="G50" s="85"/>
    </row>
    <row r="51" spans="1:8" hidden="1" x14ac:dyDescent="0.2">
      <c r="H51" s="81"/>
    </row>
    <row r="52" spans="1:8" hidden="1" x14ac:dyDescent="0.2">
      <c r="H52" s="81"/>
    </row>
    <row r="53" spans="1:8" hidden="1" x14ac:dyDescent="0.2">
      <c r="H53" s="81"/>
    </row>
    <row r="54" spans="1:8" hidden="1" x14ac:dyDescent="0.2">
      <c r="H54" s="81"/>
    </row>
    <row r="55" spans="1:8" hidden="1" x14ac:dyDescent="0.2">
      <c r="H55" s="81"/>
    </row>
    <row r="56" spans="1:8" hidden="1" x14ac:dyDescent="0.2">
      <c r="H56" s="81"/>
    </row>
    <row r="57" spans="1:8" hidden="1" x14ac:dyDescent="0.2">
      <c r="H57" s="81"/>
    </row>
    <row r="58" spans="1:8" hidden="1" x14ac:dyDescent="0.2">
      <c r="H58" s="81"/>
    </row>
    <row r="59" spans="1:8" hidden="1" x14ac:dyDescent="0.2">
      <c r="H59" s="81"/>
    </row>
    <row r="60" spans="1:8" hidden="1" x14ac:dyDescent="0.2">
      <c r="H60" s="81"/>
    </row>
    <row r="61" spans="1:8" hidden="1" x14ac:dyDescent="0.2">
      <c r="H61" s="81"/>
    </row>
    <row r="62" spans="1:8" hidden="1" x14ac:dyDescent="0.2">
      <c r="H62" s="81"/>
    </row>
    <row r="63" spans="1:8" hidden="1" x14ac:dyDescent="0.2">
      <c r="H63" s="81"/>
    </row>
    <row r="64" spans="1:8" hidden="1" x14ac:dyDescent="0.2">
      <c r="H64" s="81"/>
    </row>
    <row r="65" spans="8:8" hidden="1" x14ac:dyDescent="0.2">
      <c r="H65" s="81"/>
    </row>
    <row r="66" spans="8:8" hidden="1" x14ac:dyDescent="0.2">
      <c r="H66" s="81"/>
    </row>
    <row r="67" spans="8:8" hidden="1" x14ac:dyDescent="0.2">
      <c r="H67" s="81"/>
    </row>
    <row r="68" spans="8:8" hidden="1" x14ac:dyDescent="0.2">
      <c r="H68" s="81"/>
    </row>
    <row r="69" spans="8:8" hidden="1" x14ac:dyDescent="0.2">
      <c r="H69" s="81"/>
    </row>
    <row r="70" spans="8:8" hidden="1" x14ac:dyDescent="0.2">
      <c r="H70" s="81"/>
    </row>
    <row r="71" spans="8:8" hidden="1" x14ac:dyDescent="0.2">
      <c r="H71" s="81"/>
    </row>
    <row r="72" spans="8:8" hidden="1" x14ac:dyDescent="0.2">
      <c r="H72" s="81"/>
    </row>
    <row r="73" spans="8:8" hidden="1" x14ac:dyDescent="0.2">
      <c r="H73" s="81"/>
    </row>
    <row r="74" spans="8:8" ht="15" customHeight="1" x14ac:dyDescent="0.2">
      <c r="H74" s="81"/>
    </row>
  </sheetData>
  <mergeCells count="24">
    <mergeCell ref="G9:G11"/>
    <mergeCell ref="H9:H10"/>
    <mergeCell ref="A7:B7"/>
    <mergeCell ref="C7:D7"/>
    <mergeCell ref="E7:F7"/>
    <mergeCell ref="A9:A11"/>
    <mergeCell ref="B9:B11"/>
    <mergeCell ref="C9:F9"/>
    <mergeCell ref="C10:D10"/>
    <mergeCell ref="E10:F10"/>
    <mergeCell ref="D8:E8"/>
    <mergeCell ref="B34:E42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E6:F6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74"/>
  <sheetViews>
    <sheetView topLeftCell="A19" workbookViewId="0">
      <selection activeCell="H32" sqref="H32"/>
    </sheetView>
  </sheetViews>
  <sheetFormatPr defaultColWidth="15.7109375" defaultRowHeight="15" customHeight="1" zeroHeight="1" x14ac:dyDescent="0.2"/>
  <cols>
    <col min="1" max="1" width="9.85546875" style="81" customWidth="1"/>
    <col min="2" max="2" width="17.5703125" style="81" customWidth="1"/>
    <col min="3" max="6" width="12.28515625" style="81" customWidth="1"/>
    <col min="7" max="7" width="10.7109375" style="81" customWidth="1"/>
    <col min="8" max="8" width="15.7109375" style="80"/>
    <col min="9" max="9" width="15.7109375" style="81"/>
    <col min="10" max="10" width="20.7109375" style="81" customWidth="1"/>
    <col min="11" max="16384" width="15.7109375" style="81"/>
  </cols>
  <sheetData>
    <row r="1" spans="1:11" ht="15" customHeight="1" x14ac:dyDescent="0.2">
      <c r="A1" s="92"/>
      <c r="B1" s="92"/>
      <c r="C1" s="190" t="s">
        <v>123</v>
      </c>
      <c r="D1" s="190"/>
      <c r="E1" s="192" t="s">
        <v>124</v>
      </c>
      <c r="F1" s="192"/>
      <c r="G1" s="93" t="s">
        <v>125</v>
      </c>
    </row>
    <row r="2" spans="1:11" ht="15" customHeight="1" x14ac:dyDescent="0.2">
      <c r="A2" s="92"/>
      <c r="B2" s="92"/>
      <c r="C2" s="93"/>
      <c r="D2" s="93"/>
      <c r="E2" s="192" t="s">
        <v>126</v>
      </c>
      <c r="F2" s="192"/>
      <c r="G2" s="93" t="s">
        <v>125</v>
      </c>
    </row>
    <row r="3" spans="1:11" ht="25.5" customHeight="1" thickBot="1" x14ac:dyDescent="0.25">
      <c r="A3" s="93"/>
      <c r="B3" s="93"/>
      <c r="C3" s="93"/>
      <c r="D3" s="93"/>
      <c r="E3" s="192"/>
      <c r="F3" s="192"/>
      <c r="G3" s="93"/>
    </row>
    <row r="4" spans="1:11" ht="17.25" customHeight="1" x14ac:dyDescent="0.2">
      <c r="A4" s="193" t="s">
        <v>127</v>
      </c>
      <c r="B4" s="194"/>
      <c r="C4" s="195" t="s">
        <v>130</v>
      </c>
      <c r="D4" s="195"/>
      <c r="E4" s="196"/>
      <c r="F4" s="196"/>
      <c r="G4" s="96"/>
    </row>
    <row r="5" spans="1:11" ht="17.25" customHeight="1" x14ac:dyDescent="0.2">
      <c r="A5" s="189" t="s">
        <v>133</v>
      </c>
      <c r="B5" s="190"/>
      <c r="C5" s="191" t="s">
        <v>75</v>
      </c>
      <c r="D5" s="191"/>
      <c r="E5" s="191"/>
      <c r="F5" s="191"/>
      <c r="G5" s="97"/>
    </row>
    <row r="6" spans="1:11" ht="17.25" customHeight="1" x14ac:dyDescent="0.2">
      <c r="A6" s="189" t="s">
        <v>128</v>
      </c>
      <c r="B6" s="190"/>
      <c r="C6" s="191" t="s">
        <v>129</v>
      </c>
      <c r="D6" s="191"/>
      <c r="E6" s="192"/>
      <c r="F6" s="192"/>
      <c r="G6" s="97"/>
    </row>
    <row r="7" spans="1:11" ht="17.25" customHeight="1" thickBot="1" x14ac:dyDescent="0.25">
      <c r="A7" s="199" t="s">
        <v>132</v>
      </c>
      <c r="B7" s="200"/>
      <c r="C7" s="197">
        <f>'(08)'!C7+1</f>
        <v>6</v>
      </c>
      <c r="D7" s="197"/>
      <c r="E7" s="198" t="s">
        <v>131</v>
      </c>
      <c r="F7" s="198"/>
      <c r="G7" s="98" t="s">
        <v>139</v>
      </c>
    </row>
    <row r="8" spans="1:11" ht="15" customHeight="1" thickBot="1" x14ac:dyDescent="0.25">
      <c r="A8" s="94"/>
      <c r="B8" s="94"/>
      <c r="C8" s="108"/>
      <c r="D8" s="201"/>
      <c r="E8" s="201"/>
      <c r="F8" s="108"/>
      <c r="G8" s="108"/>
    </row>
    <row r="9" spans="1:11" x14ac:dyDescent="0.2">
      <c r="A9" s="202" t="s">
        <v>13</v>
      </c>
      <c r="B9" s="204" t="s">
        <v>40</v>
      </c>
      <c r="C9" s="180" t="s">
        <v>12</v>
      </c>
      <c r="D9" s="181"/>
      <c r="E9" s="181"/>
      <c r="F9" s="182"/>
      <c r="G9" s="183" t="s">
        <v>18</v>
      </c>
      <c r="H9" s="186" t="s">
        <v>4</v>
      </c>
      <c r="I9" s="80"/>
    </row>
    <row r="10" spans="1:11" x14ac:dyDescent="0.2">
      <c r="A10" s="203"/>
      <c r="B10" s="205"/>
      <c r="C10" s="188" t="s">
        <v>14</v>
      </c>
      <c r="D10" s="188"/>
      <c r="E10" s="188" t="s">
        <v>15</v>
      </c>
      <c r="F10" s="188"/>
      <c r="G10" s="184"/>
      <c r="H10" s="187"/>
      <c r="I10" s="80"/>
    </row>
    <row r="11" spans="1:11" ht="16.5" thickBot="1" x14ac:dyDescent="0.25">
      <c r="A11" s="203"/>
      <c r="B11" s="205"/>
      <c r="C11" s="109" t="s">
        <v>16</v>
      </c>
      <c r="D11" s="109" t="s">
        <v>17</v>
      </c>
      <c r="E11" s="109" t="s">
        <v>16</v>
      </c>
      <c r="F11" s="109" t="s">
        <v>17</v>
      </c>
      <c r="G11" s="185"/>
      <c r="H11" s="99" t="s">
        <v>39</v>
      </c>
      <c r="I11" s="80"/>
    </row>
    <row r="12" spans="1:11" s="85" customFormat="1" ht="24" customHeight="1" thickTop="1" thickBot="1" x14ac:dyDescent="0.25">
      <c r="A12" s="100" t="str">
        <f t="shared" ref="A12:A29" si="0">TEXT(K12&amp;J12,0)</f>
        <v>HARB/15A/NA6S01</v>
      </c>
      <c r="B12" s="83" t="str">
        <f>'(08)'!B12</f>
        <v>6 The Terrace Rugby Road</v>
      </c>
      <c r="C12" s="103">
        <f>'(08)'!E12</f>
        <v>0.36805555555555558</v>
      </c>
      <c r="D12" s="104">
        <f>'(08)'!F12</f>
        <v>42615</v>
      </c>
      <c r="E12" s="103">
        <v>0.4909722222222222</v>
      </c>
      <c r="F12" s="104">
        <v>42643</v>
      </c>
      <c r="G12" s="111">
        <f ca="1">IF(ISBLANK(E12),ROUND(((NOW())-($C12+$D12))*24,2),ROUND((($E12+F12)-($C12+$D12))*24,2))</f>
        <v>674.95</v>
      </c>
      <c r="H12" s="120">
        <v>38.799999999999997</v>
      </c>
      <c r="I12" s="143"/>
      <c r="J12" s="84" t="s">
        <v>105</v>
      </c>
      <c r="K12" s="85" t="str">
        <f>TEXT("HARB/15A/NA"&amp;$C$7&amp;"S",0)</f>
        <v>HARB/15A/NA6S</v>
      </c>
    </row>
    <row r="13" spans="1:11" s="85" customFormat="1" ht="24" customHeight="1" thickBot="1" x14ac:dyDescent="0.25">
      <c r="A13" s="100" t="str">
        <f t="shared" si="0"/>
        <v>HARB/15A/NA6S02</v>
      </c>
      <c r="B13" s="83" t="str">
        <f>'(08)'!B13</f>
        <v>Lut. Service Shop</v>
      </c>
      <c r="C13" s="103">
        <f>'(08)'!E13</f>
        <v>0.3527777777777778</v>
      </c>
      <c r="D13" s="104">
        <f>'(08)'!F13</f>
        <v>42616</v>
      </c>
      <c r="E13" s="103">
        <v>0.46388888888888885</v>
      </c>
      <c r="F13" s="104">
        <v>42643</v>
      </c>
      <c r="G13" s="111">
        <f t="shared" ref="G13:G29" ca="1" si="1">IF(ISBLANK(E13),ROUND(((NOW())-($C13+$D13))*24,2),ROUND((($E13+F13)-($C13+$D13))*24,2))</f>
        <v>650.66999999999996</v>
      </c>
      <c r="H13" s="162">
        <v>59.3</v>
      </c>
      <c r="I13" s="143"/>
      <c r="J13" s="84" t="s">
        <v>106</v>
      </c>
      <c r="K13" s="85" t="str">
        <f t="shared" ref="K13:K29" si="2">TEXT("HARB/15A/NA"&amp;$C$7&amp;"S",0)</f>
        <v>HARB/15A/NA6S</v>
      </c>
    </row>
    <row r="14" spans="1:11" s="85" customFormat="1" ht="24" customHeight="1" thickBot="1" x14ac:dyDescent="0.25">
      <c r="A14" s="100" t="str">
        <f t="shared" si="0"/>
        <v>HARB/15A/NA6S03</v>
      </c>
      <c r="B14" s="83" t="str">
        <f>'(08)'!B14</f>
        <v>40 regent street lutterworth</v>
      </c>
      <c r="C14" s="103">
        <f>'(08)'!E14</f>
        <v>0.36388888888888887</v>
      </c>
      <c r="D14" s="104">
        <f>'(08)'!F14</f>
        <v>42617</v>
      </c>
      <c r="E14" s="103">
        <v>0.48819444444444443</v>
      </c>
      <c r="F14" s="104">
        <v>42643</v>
      </c>
      <c r="G14" s="111">
        <f t="shared" ca="1" si="1"/>
        <v>626.98</v>
      </c>
      <c r="H14" s="162">
        <v>27</v>
      </c>
      <c r="I14" s="143"/>
      <c r="J14" s="84" t="s">
        <v>107</v>
      </c>
      <c r="K14" s="85" t="str">
        <f t="shared" si="2"/>
        <v>HARB/15A/NA6S</v>
      </c>
    </row>
    <row r="15" spans="1:11" s="85" customFormat="1" ht="24" customHeight="1" thickBot="1" x14ac:dyDescent="0.25">
      <c r="A15" s="100" t="str">
        <f t="shared" si="0"/>
        <v>HARB/15A/NA6S04</v>
      </c>
      <c r="B15" s="83" t="str">
        <f>'(08)'!B15</f>
        <v>regent court</v>
      </c>
      <c r="C15" s="103">
        <f>'(08)'!E15</f>
        <v>0.36458333333333331</v>
      </c>
      <c r="D15" s="104">
        <f>'(08)'!F15</f>
        <v>42618</v>
      </c>
      <c r="E15" s="103">
        <v>0.48888888888888887</v>
      </c>
      <c r="F15" s="104">
        <v>42643</v>
      </c>
      <c r="G15" s="111">
        <f t="shared" ca="1" si="1"/>
        <v>602.98</v>
      </c>
      <c r="H15" s="162">
        <v>59.3</v>
      </c>
      <c r="I15" s="143"/>
      <c r="J15" s="84" t="s">
        <v>108</v>
      </c>
      <c r="K15" s="85" t="str">
        <f t="shared" si="2"/>
        <v>HARB/15A/NA6S</v>
      </c>
    </row>
    <row r="16" spans="1:11" s="85" customFormat="1" ht="24" customHeight="1" thickBot="1" x14ac:dyDescent="0.25">
      <c r="A16" s="100" t="str">
        <f t="shared" si="0"/>
        <v>HARB/15A/NA6S05</v>
      </c>
      <c r="B16" s="83" t="str">
        <f>'(08)'!B16</f>
        <v>26 Market Street Lutterworth</v>
      </c>
      <c r="C16" s="103">
        <f>'(08)'!E16</f>
        <v>0.35069444444444442</v>
      </c>
      <c r="D16" s="104">
        <f>'(08)'!F16</f>
        <v>42619</v>
      </c>
      <c r="E16" s="103">
        <v>0.46527777777777773</v>
      </c>
      <c r="F16" s="104">
        <v>42643</v>
      </c>
      <c r="G16" s="111">
        <f t="shared" ca="1" si="1"/>
        <v>578.75</v>
      </c>
      <c r="H16" s="162">
        <v>47.7</v>
      </c>
      <c r="I16" s="143"/>
      <c r="J16" s="84" t="s">
        <v>109</v>
      </c>
      <c r="K16" s="85" t="str">
        <f t="shared" si="2"/>
        <v>HARB/15A/NA6S</v>
      </c>
    </row>
    <row r="17" spans="1:11" s="85" customFormat="1" ht="24" customHeight="1" thickBot="1" x14ac:dyDescent="0.25">
      <c r="A17" s="100" t="str">
        <f t="shared" si="0"/>
        <v>HARB/15A/NA6S06</v>
      </c>
      <c r="B17" s="83" t="str">
        <f>'(08)'!B17</f>
        <v>Homeside main street Theddingworth</v>
      </c>
      <c r="C17" s="103">
        <f>'(08)'!E17</f>
        <v>0.39374999999999999</v>
      </c>
      <c r="D17" s="104">
        <f>'(08)'!F17</f>
        <v>42620</v>
      </c>
      <c r="E17" s="103">
        <v>0.5131944444444444</v>
      </c>
      <c r="F17" s="104">
        <v>42643</v>
      </c>
      <c r="G17" s="111">
        <f t="shared" ca="1" si="1"/>
        <v>554.87</v>
      </c>
      <c r="H17" s="162">
        <v>38.1</v>
      </c>
      <c r="I17" s="143"/>
      <c r="J17" s="84" t="s">
        <v>110</v>
      </c>
      <c r="K17" s="85" t="str">
        <f t="shared" si="2"/>
        <v>HARB/15A/NA6S</v>
      </c>
    </row>
    <row r="18" spans="1:11" s="85" customFormat="1" ht="24" customHeight="1" thickBot="1" x14ac:dyDescent="0.25">
      <c r="A18" s="100" t="str">
        <f t="shared" si="0"/>
        <v>HARB/15A/NA6S07</v>
      </c>
      <c r="B18" s="83" t="str">
        <f>'(08)'!B18</f>
        <v>17 Rugby road Lutterworth</v>
      </c>
      <c r="C18" s="103">
        <f>'(08)'!E18</f>
        <v>0.3611111111111111</v>
      </c>
      <c r="D18" s="104">
        <f>'(08)'!F18</f>
        <v>42621</v>
      </c>
      <c r="E18" s="103">
        <v>0.48680555555555555</v>
      </c>
      <c r="F18" s="104">
        <v>42643</v>
      </c>
      <c r="G18" s="111">
        <f t="shared" ca="1" si="1"/>
        <v>531.02</v>
      </c>
      <c r="H18" s="162">
        <v>43</v>
      </c>
      <c r="I18" s="143"/>
      <c r="J18" s="84" t="s">
        <v>111</v>
      </c>
      <c r="K18" s="85" t="str">
        <f t="shared" si="2"/>
        <v>HARB/15A/NA6S</v>
      </c>
    </row>
    <row r="19" spans="1:11" s="85" customFormat="1" ht="24" customHeight="1" thickBot="1" x14ac:dyDescent="0.25">
      <c r="A19" s="100" t="str">
        <f t="shared" si="0"/>
        <v>HARB/15A/NA6S08</v>
      </c>
      <c r="B19" s="83" t="str">
        <f>'(08)'!B19</f>
        <v xml:space="preserve">69 leicester road Kibworth </v>
      </c>
      <c r="C19" s="103">
        <f>'(08)'!E19</f>
        <v>0.40972222222222227</v>
      </c>
      <c r="D19" s="104">
        <f>'(08)'!F19</f>
        <v>42622</v>
      </c>
      <c r="E19" s="103">
        <v>0.4236111111111111</v>
      </c>
      <c r="F19" s="104">
        <v>42643</v>
      </c>
      <c r="G19" s="111">
        <f t="shared" ca="1" si="1"/>
        <v>504.33</v>
      </c>
      <c r="H19" s="162">
        <v>40</v>
      </c>
      <c r="I19" s="143"/>
      <c r="J19" s="84" t="s">
        <v>112</v>
      </c>
      <c r="K19" s="85" t="str">
        <f t="shared" si="2"/>
        <v>HARB/15A/NA6S</v>
      </c>
    </row>
    <row r="20" spans="1:11" s="85" customFormat="1" ht="24" customHeight="1" thickBot="1" x14ac:dyDescent="0.25">
      <c r="A20" s="100" t="str">
        <f t="shared" si="0"/>
        <v>HARB/15A/NA6S09</v>
      </c>
      <c r="B20" s="83" t="str">
        <f>'(08)'!B20</f>
        <v>77 leicester road</v>
      </c>
      <c r="C20" s="103">
        <f>'(08)'!E20</f>
        <v>0.35555555555555557</v>
      </c>
      <c r="D20" s="104">
        <f>'(08)'!F20</f>
        <v>42623</v>
      </c>
      <c r="E20" s="103">
        <v>0.45833333333333331</v>
      </c>
      <c r="F20" s="104">
        <v>42643</v>
      </c>
      <c r="G20" s="111">
        <f t="shared" ca="1" si="1"/>
        <v>482.47</v>
      </c>
      <c r="H20" s="119">
        <v>26.9</v>
      </c>
      <c r="I20" s="143"/>
      <c r="J20" s="84" t="s">
        <v>113</v>
      </c>
      <c r="K20" s="85" t="str">
        <f t="shared" si="2"/>
        <v>HARB/15A/NA6S</v>
      </c>
    </row>
    <row r="21" spans="1:11" s="85" customFormat="1" ht="24" customHeight="1" thickTop="1" thickBot="1" x14ac:dyDescent="0.25">
      <c r="A21" s="100" t="str">
        <f t="shared" si="0"/>
        <v>HARB/15A/NA6S10</v>
      </c>
      <c r="B21" s="83" t="str">
        <f>'(08)'!B21</f>
        <v>Day Nursery</v>
      </c>
      <c r="C21" s="103">
        <f>'(08)'!E21</f>
        <v>0.35902777777777778</v>
      </c>
      <c r="D21" s="104">
        <f>'(08)'!F21</f>
        <v>42624</v>
      </c>
      <c r="E21" s="103">
        <v>0.47361111111111115</v>
      </c>
      <c r="F21" s="104">
        <v>42643</v>
      </c>
      <c r="G21" s="111">
        <f t="shared" ca="1" si="1"/>
        <v>458.75</v>
      </c>
      <c r="H21" s="120">
        <v>49.6</v>
      </c>
      <c r="I21" s="143"/>
      <c r="J21" s="84" t="s">
        <v>114</v>
      </c>
      <c r="K21" s="85" t="str">
        <f t="shared" si="2"/>
        <v>HARB/15A/NA6S</v>
      </c>
    </row>
    <row r="22" spans="1:11" s="85" customFormat="1" ht="24" customHeight="1" thickBot="1" x14ac:dyDescent="0.25">
      <c r="A22" s="100" t="str">
        <f t="shared" si="0"/>
        <v>HARB/15A/NA6S11</v>
      </c>
      <c r="B22" s="83" t="str">
        <f>'(08)'!B22</f>
        <v>A6 Kibworth</v>
      </c>
      <c r="C22" s="103">
        <f>'(08)'!E22</f>
        <v>0.43055555555555558</v>
      </c>
      <c r="D22" s="104">
        <f>'(08)'!F22</f>
        <v>42625</v>
      </c>
      <c r="E22" s="103">
        <v>0.43194444444444446</v>
      </c>
      <c r="F22" s="104">
        <v>42643</v>
      </c>
      <c r="G22" s="111">
        <f t="shared" ca="1" si="1"/>
        <v>432.03</v>
      </c>
      <c r="H22" s="162">
        <v>40.4</v>
      </c>
      <c r="I22" s="143"/>
      <c r="J22" s="84" t="s">
        <v>115</v>
      </c>
      <c r="K22" s="85" t="str">
        <f t="shared" si="2"/>
        <v>HARB/15A/NA6S</v>
      </c>
    </row>
    <row r="23" spans="1:11" s="85" customFormat="1" ht="37.5" customHeight="1" thickBot="1" x14ac:dyDescent="0.25">
      <c r="A23" s="100" t="str">
        <f t="shared" si="0"/>
        <v>HARB/15A/NA6S12</v>
      </c>
      <c r="B23" s="83" t="s">
        <v>176</v>
      </c>
      <c r="C23" s="103">
        <f>'(08)'!E23</f>
        <v>0.44236111111111115</v>
      </c>
      <c r="D23" s="104">
        <f>'(08)'!F23</f>
        <v>42626</v>
      </c>
      <c r="E23" s="103">
        <v>0.43055555555555558</v>
      </c>
      <c r="F23" s="104">
        <v>42643</v>
      </c>
      <c r="G23" s="111">
        <f t="shared" ca="1" si="1"/>
        <v>407.72</v>
      </c>
      <c r="H23" s="162">
        <v>49.6</v>
      </c>
      <c r="I23" s="143"/>
      <c r="J23" s="84" t="s">
        <v>116</v>
      </c>
      <c r="K23" s="85" t="str">
        <f t="shared" si="2"/>
        <v>HARB/15A/NA6S</v>
      </c>
    </row>
    <row r="24" spans="1:11" s="85" customFormat="1" ht="24" customHeight="1" thickBot="1" x14ac:dyDescent="0.25">
      <c r="A24" s="100" t="str">
        <f t="shared" si="0"/>
        <v>HARB/15A/NA6S13</v>
      </c>
      <c r="B24" s="83" t="str">
        <f>'(08)'!B24</f>
        <v>24 Rugby Road Lutterworth</v>
      </c>
      <c r="C24" s="103">
        <f>'(08)'!E24</f>
        <v>0.36249999999999999</v>
      </c>
      <c r="D24" s="104">
        <f>'(08)'!F24</f>
        <v>42627</v>
      </c>
      <c r="E24" s="103">
        <v>0.48749999999999999</v>
      </c>
      <c r="F24" s="104">
        <v>42643</v>
      </c>
      <c r="G24" s="111">
        <f t="shared" ca="1" si="1"/>
        <v>387</v>
      </c>
      <c r="H24" s="162">
        <v>50.5</v>
      </c>
      <c r="I24" s="143"/>
      <c r="J24" s="84" t="s">
        <v>117</v>
      </c>
      <c r="K24" s="85" t="str">
        <f t="shared" si="2"/>
        <v>HARB/15A/NA6S</v>
      </c>
    </row>
    <row r="25" spans="1:11" s="85" customFormat="1" ht="24" customHeight="1" thickBot="1" x14ac:dyDescent="0.25">
      <c r="A25" s="100" t="str">
        <f t="shared" si="0"/>
        <v>HARB/15A/NA6S14</v>
      </c>
      <c r="B25" s="83" t="str">
        <f>'(08)'!B25</f>
        <v>sign outside 64 Leicester Road Kibworth</v>
      </c>
      <c r="C25" s="103">
        <f>'(08)'!E25</f>
        <v>0.42083333333333334</v>
      </c>
      <c r="D25" s="104">
        <f>'(08)'!F25</f>
        <v>42628</v>
      </c>
      <c r="E25" s="103">
        <v>0.42499999999999999</v>
      </c>
      <c r="F25" s="104">
        <v>42643</v>
      </c>
      <c r="G25" s="111">
        <f t="shared" ca="1" si="1"/>
        <v>360.1</v>
      </c>
      <c r="H25" s="162">
        <v>67.099999999999994</v>
      </c>
      <c r="I25" s="143"/>
      <c r="J25" s="84" t="s">
        <v>118</v>
      </c>
      <c r="K25" s="85" t="str">
        <f t="shared" si="2"/>
        <v>HARB/15A/NA6S</v>
      </c>
    </row>
    <row r="26" spans="1:11" s="85" customFormat="1" ht="39" customHeight="1" thickBot="1" x14ac:dyDescent="0.25">
      <c r="A26" s="100" t="str">
        <f t="shared" si="0"/>
        <v>HARB/15A/NA6S15</v>
      </c>
      <c r="B26" s="83" t="s">
        <v>175</v>
      </c>
      <c r="C26" s="103">
        <f>'(08)'!E26</f>
        <v>0.38541666666666669</v>
      </c>
      <c r="D26" s="104">
        <f>'(08)'!F26</f>
        <v>42629</v>
      </c>
      <c r="E26" s="103">
        <v>0.42152777777777778</v>
      </c>
      <c r="F26" s="104">
        <v>42643</v>
      </c>
      <c r="G26" s="111">
        <f t="shared" ca="1" si="1"/>
        <v>336.87</v>
      </c>
      <c r="H26" s="162">
        <v>62.8</v>
      </c>
      <c r="I26" s="143"/>
      <c r="J26" s="84" t="s">
        <v>119</v>
      </c>
      <c r="K26" s="85" t="str">
        <f t="shared" si="2"/>
        <v>HARB/15A/NA6S</v>
      </c>
    </row>
    <row r="27" spans="1:11" s="85" customFormat="1" ht="24" customHeight="1" thickBot="1" x14ac:dyDescent="0.25">
      <c r="A27" s="100" t="str">
        <f t="shared" si="0"/>
        <v>HARB/15A/NA6S16</v>
      </c>
      <c r="B27" s="83" t="str">
        <f>'(08)'!B27</f>
        <v>The Square</v>
      </c>
      <c r="C27" s="103">
        <f>'(08)'!E27</f>
        <v>0.4548611111111111</v>
      </c>
      <c r="D27" s="104">
        <f>'(08)'!F27</f>
        <v>42630</v>
      </c>
      <c r="E27" s="103">
        <v>0.52777777777777779</v>
      </c>
      <c r="F27" s="104">
        <v>42643</v>
      </c>
      <c r="G27" s="111">
        <f t="shared" ca="1" si="1"/>
        <v>313.75</v>
      </c>
      <c r="H27" s="162">
        <v>28.8</v>
      </c>
      <c r="I27" s="143"/>
      <c r="J27" s="84" t="s">
        <v>120</v>
      </c>
      <c r="K27" s="85" t="str">
        <f t="shared" si="2"/>
        <v>HARB/15A/NA6S</v>
      </c>
    </row>
    <row r="28" spans="1:11" s="85" customFormat="1" ht="24" customHeight="1" thickBot="1" x14ac:dyDescent="0.25">
      <c r="A28" s="100" t="str">
        <f t="shared" si="0"/>
        <v>HARB/15A/NA6S17</v>
      </c>
      <c r="B28" s="83" t="str">
        <f>'(08)'!B28</f>
        <v>Jazz Hair</v>
      </c>
      <c r="C28" s="103">
        <f>'(08)'!E28</f>
        <v>0.3659722222222222</v>
      </c>
      <c r="D28" s="104">
        <f>'(08)'!F28</f>
        <v>42631</v>
      </c>
      <c r="E28" s="103">
        <v>0.48958333333333331</v>
      </c>
      <c r="F28" s="104">
        <v>42643</v>
      </c>
      <c r="G28" s="111">
        <f t="shared" ca="1" si="1"/>
        <v>290.97000000000003</v>
      </c>
      <c r="H28" s="162">
        <v>47.3</v>
      </c>
      <c r="I28" s="143"/>
      <c r="J28" s="84" t="s">
        <v>121</v>
      </c>
      <c r="K28" s="85" t="str">
        <f t="shared" si="2"/>
        <v>HARB/15A/NA6S</v>
      </c>
    </row>
    <row r="29" spans="1:11" s="85" customFormat="1" ht="24" customHeight="1" thickBot="1" x14ac:dyDescent="0.25">
      <c r="A29" s="101" t="str">
        <f t="shared" si="0"/>
        <v>HARB/15A/NA6S18</v>
      </c>
      <c r="B29" s="102" t="str">
        <f>'(08)'!B29</f>
        <v>Spencerdene main street theddingworth</v>
      </c>
      <c r="C29" s="103">
        <f>'(08)'!E29</f>
        <v>0.39444444444444443</v>
      </c>
      <c r="D29" s="104">
        <f>'(08)'!F29</f>
        <v>42632</v>
      </c>
      <c r="E29" s="105">
        <v>0.51458333333333328</v>
      </c>
      <c r="F29" s="104">
        <v>42643</v>
      </c>
      <c r="G29" s="111">
        <f t="shared" ca="1" si="1"/>
        <v>266.88</v>
      </c>
      <c r="H29" s="119">
        <v>28</v>
      </c>
      <c r="I29" s="143"/>
      <c r="J29" s="84" t="s">
        <v>122</v>
      </c>
      <c r="K29" s="85" t="str">
        <f t="shared" si="2"/>
        <v>HARB/15A/NA6S</v>
      </c>
    </row>
    <row r="30" spans="1:11" s="85" customFormat="1" ht="24" customHeight="1" thickTop="1" thickBot="1" x14ac:dyDescent="0.25">
      <c r="A30" s="101" t="str">
        <f>TEXT(K30&amp;(J30-18),0)</f>
        <v>HARB/15A/NB-2S1</v>
      </c>
      <c r="B30" s="83" t="str">
        <f>'(08)'!B30</f>
        <v>Alma House, Watling Street Claybrooke Parva Leicestershire LE17 5BE</v>
      </c>
      <c r="C30" s="103">
        <f>'(08)'!E30</f>
        <v>0.375</v>
      </c>
      <c r="D30" s="104">
        <f>'(08)'!F30</f>
        <v>42633</v>
      </c>
      <c r="E30" s="105">
        <v>0.50069444444444444</v>
      </c>
      <c r="F30" s="104">
        <v>42643</v>
      </c>
      <c r="G30" s="111">
        <f ca="1">IF(ISBLANK(E30),ROUND(((NOW())-($C30+$D30))*24,2),ROUND((($E30+F30)-($C30+$D30))*24,2))</f>
        <v>243.02</v>
      </c>
      <c r="H30" s="120">
        <v>42.2</v>
      </c>
      <c r="I30" s="143"/>
      <c r="J30" s="84" t="s">
        <v>141</v>
      </c>
      <c r="K30" s="85" t="str">
        <f>TEXT("HARB/15A/NB"&amp;($C$7-8)&amp;"S",0)</f>
        <v>HARB/15A/NB-2S</v>
      </c>
    </row>
    <row r="31" spans="1:11" s="85" customFormat="1" ht="24" customHeight="1" thickBot="1" x14ac:dyDescent="0.25">
      <c r="A31" s="101" t="str">
        <f>TEXT(K31&amp;(J31-18),0)</f>
        <v>HARB/15A/NB-2S2</v>
      </c>
      <c r="B31" s="83" t="str">
        <f>'(08)'!B31</f>
        <v>sign post outside White House Farm Watling street</v>
      </c>
      <c r="C31" s="103">
        <f>'(08)'!E31</f>
        <v>0.37708333333333338</v>
      </c>
      <c r="D31" s="104">
        <f>'(08)'!F31</f>
        <v>42634</v>
      </c>
      <c r="E31" s="105">
        <v>0.49861111111111112</v>
      </c>
      <c r="F31" s="104">
        <v>42643</v>
      </c>
      <c r="G31" s="111">
        <f ca="1">IF(ISBLANK(E31),ROUND(((NOW())-($C31+$D31))*24,2),ROUND((($E31+F31)-($C31+$D31))*24,2))</f>
        <v>218.92</v>
      </c>
      <c r="H31" s="162">
        <v>34</v>
      </c>
      <c r="I31" s="143"/>
      <c r="J31" s="84" t="s">
        <v>142</v>
      </c>
      <c r="K31" s="85" t="str">
        <f>TEXT("HARB/15A/NB"&amp;($C$7-8)&amp;"S",0)</f>
        <v>HARB/15A/NB-2S</v>
      </c>
    </row>
    <row r="32" spans="1:11" s="85" customFormat="1" ht="165" customHeight="1" x14ac:dyDescent="0.2">
      <c r="A32" s="91"/>
      <c r="B32" s="91"/>
      <c r="C32" s="91"/>
      <c r="D32" s="91"/>
      <c r="E32" s="91"/>
      <c r="F32" s="91"/>
      <c r="G32" s="91"/>
      <c r="H32" s="86"/>
    </row>
    <row r="33" spans="1:8" s="85" customFormat="1" ht="15" customHeight="1" x14ac:dyDescent="0.2">
      <c r="A33" s="91"/>
      <c r="B33" s="91"/>
      <c r="C33" s="91"/>
      <c r="D33" s="91"/>
      <c r="E33" s="91"/>
      <c r="F33" s="91"/>
      <c r="G33" s="91"/>
      <c r="H33" s="86"/>
    </row>
    <row r="34" spans="1:8" s="85" customFormat="1" ht="15" customHeight="1" x14ac:dyDescent="0.2">
      <c r="A34" s="91"/>
      <c r="B34" s="179" t="str">
        <f>'(04)'!B34:E42</f>
        <v>Diffusion Tube Laboratory
Environmental Scientifics Group Ltd
12 Moorbrook
Southmead Industrial Park
Didcot
Oxon
OX11 7HP</v>
      </c>
      <c r="C34" s="179"/>
      <c r="D34" s="179"/>
      <c r="E34" s="179"/>
      <c r="F34" s="91"/>
      <c r="G34" s="91"/>
      <c r="H34" s="86"/>
    </row>
    <row r="35" spans="1:8" s="85" customFormat="1" ht="76.5" customHeight="1" x14ac:dyDescent="0.2">
      <c r="A35" s="106"/>
      <c r="B35" s="179"/>
      <c r="C35" s="179"/>
      <c r="D35" s="179"/>
      <c r="E35" s="179"/>
      <c r="F35" s="106"/>
      <c r="G35" s="106"/>
      <c r="H35" s="86"/>
    </row>
    <row r="36" spans="1:8" s="85" customFormat="1" ht="15" customHeight="1" x14ac:dyDescent="0.2">
      <c r="A36" s="90"/>
      <c r="B36" s="179"/>
      <c r="C36" s="179"/>
      <c r="D36" s="179"/>
      <c r="E36" s="179"/>
      <c r="F36" s="89"/>
      <c r="G36" s="89"/>
      <c r="H36" s="86"/>
    </row>
    <row r="37" spans="1:8" s="85" customFormat="1" ht="15" customHeight="1" x14ac:dyDescent="0.2">
      <c r="A37" s="108"/>
      <c r="B37" s="179"/>
      <c r="C37" s="179"/>
      <c r="D37" s="179"/>
      <c r="E37" s="179"/>
      <c r="F37" s="89"/>
      <c r="G37" s="89"/>
      <c r="H37" s="86"/>
    </row>
    <row r="38" spans="1:8" s="85" customFormat="1" ht="15" customHeight="1" x14ac:dyDescent="0.2">
      <c r="A38" s="110"/>
      <c r="B38" s="179"/>
      <c r="C38" s="179"/>
      <c r="D38" s="179"/>
      <c r="E38" s="179"/>
      <c r="F38" s="110"/>
      <c r="G38" s="110"/>
      <c r="H38" s="86"/>
    </row>
    <row r="39" spans="1:8" s="85" customFormat="1" ht="15" customHeight="1" x14ac:dyDescent="0.2">
      <c r="A39" s="110"/>
      <c r="B39" s="179"/>
      <c r="C39" s="179"/>
      <c r="D39" s="179"/>
      <c r="E39" s="179"/>
      <c r="F39" s="110"/>
      <c r="G39" s="110"/>
      <c r="H39" s="86"/>
    </row>
    <row r="40" spans="1:8" s="87" customFormat="1" ht="30.75" customHeight="1" x14ac:dyDescent="0.2">
      <c r="A40" s="88"/>
      <c r="B40" s="179"/>
      <c r="C40" s="179"/>
      <c r="D40" s="179"/>
      <c r="E40" s="179"/>
      <c r="F40" s="88"/>
      <c r="G40" s="88"/>
      <c r="H40" s="86"/>
    </row>
    <row r="41" spans="1:8" s="87" customFormat="1" ht="30.75" customHeight="1" x14ac:dyDescent="0.2">
      <c r="A41" s="88"/>
      <c r="B41" s="179"/>
      <c r="C41" s="179"/>
      <c r="D41" s="179"/>
      <c r="E41" s="179"/>
      <c r="F41" s="88"/>
      <c r="G41" s="88"/>
      <c r="H41" s="86"/>
    </row>
    <row r="42" spans="1:8" s="88" customFormat="1" ht="30.75" customHeight="1" x14ac:dyDescent="0.2">
      <c r="B42" s="179"/>
      <c r="C42" s="179"/>
      <c r="D42" s="179"/>
      <c r="E42" s="179"/>
      <c r="H42" s="80"/>
    </row>
    <row r="43" spans="1:8" s="88" customFormat="1" ht="30.75" customHeight="1" x14ac:dyDescent="0.2">
      <c r="H43" s="80"/>
    </row>
    <row r="44" spans="1:8" ht="23.25" customHeight="1" x14ac:dyDescent="0.2">
      <c r="A44" s="88"/>
      <c r="B44" s="88"/>
      <c r="C44" s="88"/>
      <c r="D44" s="88"/>
      <c r="E44" s="88"/>
      <c r="F44" s="88"/>
      <c r="G44" s="88"/>
    </row>
    <row r="45" spans="1:8" ht="23.25" x14ac:dyDescent="0.2">
      <c r="A45" s="88"/>
      <c r="B45" s="88"/>
      <c r="C45" s="88"/>
      <c r="D45" s="88"/>
      <c r="E45" s="88"/>
      <c r="F45" s="88"/>
      <c r="G45" s="88"/>
    </row>
    <row r="46" spans="1:8" hidden="1" x14ac:dyDescent="0.2">
      <c r="A46" s="85"/>
      <c r="B46" s="85"/>
      <c r="C46" s="85"/>
      <c r="D46" s="85"/>
      <c r="E46" s="85"/>
      <c r="F46" s="85"/>
      <c r="G46" s="85"/>
    </row>
    <row r="47" spans="1:8" hidden="1" x14ac:dyDescent="0.2">
      <c r="A47" s="85"/>
      <c r="B47" s="85"/>
      <c r="C47" s="85"/>
      <c r="D47" s="85"/>
      <c r="E47" s="85"/>
      <c r="F47" s="85"/>
      <c r="G47" s="85"/>
    </row>
    <row r="48" spans="1:8" hidden="1" x14ac:dyDescent="0.2">
      <c r="A48" s="85"/>
      <c r="B48" s="85"/>
      <c r="C48" s="85"/>
      <c r="D48" s="85"/>
      <c r="E48" s="85"/>
      <c r="F48" s="85"/>
      <c r="G48" s="85"/>
    </row>
    <row r="49" spans="1:8" hidden="1" x14ac:dyDescent="0.2">
      <c r="A49" s="85"/>
      <c r="B49" s="85"/>
      <c r="C49" s="85"/>
      <c r="D49" s="85"/>
      <c r="E49" s="85"/>
      <c r="F49" s="85"/>
      <c r="G49" s="85"/>
    </row>
    <row r="50" spans="1:8" hidden="1" x14ac:dyDescent="0.2">
      <c r="A50" s="85"/>
      <c r="B50" s="85"/>
      <c r="C50" s="85"/>
      <c r="D50" s="85"/>
      <c r="E50" s="85"/>
      <c r="F50" s="85"/>
      <c r="G50" s="85"/>
    </row>
    <row r="51" spans="1:8" hidden="1" x14ac:dyDescent="0.2">
      <c r="H51" s="81"/>
    </row>
    <row r="52" spans="1:8" hidden="1" x14ac:dyDescent="0.2">
      <c r="H52" s="81"/>
    </row>
    <row r="53" spans="1:8" hidden="1" x14ac:dyDescent="0.2">
      <c r="H53" s="81"/>
    </row>
    <row r="54" spans="1:8" hidden="1" x14ac:dyDescent="0.2">
      <c r="H54" s="81"/>
    </row>
    <row r="55" spans="1:8" hidden="1" x14ac:dyDescent="0.2">
      <c r="H55" s="81"/>
    </row>
    <row r="56" spans="1:8" hidden="1" x14ac:dyDescent="0.2">
      <c r="H56" s="81"/>
    </row>
    <row r="57" spans="1:8" hidden="1" x14ac:dyDescent="0.2">
      <c r="H57" s="81"/>
    </row>
    <row r="58" spans="1:8" hidden="1" x14ac:dyDescent="0.2">
      <c r="H58" s="81"/>
    </row>
    <row r="59" spans="1:8" hidden="1" x14ac:dyDescent="0.2">
      <c r="H59" s="81"/>
    </row>
    <row r="60" spans="1:8" hidden="1" x14ac:dyDescent="0.2">
      <c r="H60" s="81"/>
    </row>
    <row r="61" spans="1:8" hidden="1" x14ac:dyDescent="0.2">
      <c r="H61" s="81"/>
    </row>
    <row r="62" spans="1:8" hidden="1" x14ac:dyDescent="0.2">
      <c r="H62" s="81"/>
    </row>
    <row r="63" spans="1:8" hidden="1" x14ac:dyDescent="0.2">
      <c r="H63" s="81"/>
    </row>
    <row r="64" spans="1:8" hidden="1" x14ac:dyDescent="0.2">
      <c r="H64" s="81"/>
    </row>
    <row r="65" spans="8:8" hidden="1" x14ac:dyDescent="0.2">
      <c r="H65" s="81"/>
    </row>
    <row r="66" spans="8:8" hidden="1" x14ac:dyDescent="0.2">
      <c r="H66" s="81"/>
    </row>
    <row r="67" spans="8:8" hidden="1" x14ac:dyDescent="0.2">
      <c r="H67" s="81"/>
    </row>
    <row r="68" spans="8:8" hidden="1" x14ac:dyDescent="0.2">
      <c r="H68" s="81"/>
    </row>
    <row r="69" spans="8:8" hidden="1" x14ac:dyDescent="0.2">
      <c r="H69" s="81"/>
    </row>
    <row r="70" spans="8:8" hidden="1" x14ac:dyDescent="0.2">
      <c r="H70" s="81"/>
    </row>
    <row r="71" spans="8:8" hidden="1" x14ac:dyDescent="0.2">
      <c r="H71" s="81"/>
    </row>
    <row r="72" spans="8:8" hidden="1" x14ac:dyDescent="0.2">
      <c r="H72" s="81"/>
    </row>
    <row r="73" spans="8:8" hidden="1" x14ac:dyDescent="0.2">
      <c r="H73" s="81"/>
    </row>
    <row r="74" spans="8:8" ht="15" customHeight="1" x14ac:dyDescent="0.2">
      <c r="H74" s="81"/>
    </row>
  </sheetData>
  <mergeCells count="24">
    <mergeCell ref="B34:E42"/>
    <mergeCell ref="A7:B7"/>
    <mergeCell ref="C7:D7"/>
    <mergeCell ref="E7:F7"/>
    <mergeCell ref="D8:E8"/>
    <mergeCell ref="A9:A11"/>
    <mergeCell ref="B9:B11"/>
    <mergeCell ref="C9:F9"/>
    <mergeCell ref="C1:D1"/>
    <mergeCell ref="E1:F1"/>
    <mergeCell ref="E2:F2"/>
    <mergeCell ref="E3:F3"/>
    <mergeCell ref="A4:B4"/>
    <mergeCell ref="C4:D4"/>
    <mergeCell ref="E4:F4"/>
    <mergeCell ref="G9:G11"/>
    <mergeCell ref="H9:H10"/>
    <mergeCell ref="C10:D10"/>
    <mergeCell ref="E10:F10"/>
    <mergeCell ref="A5:B5"/>
    <mergeCell ref="C5:F5"/>
    <mergeCell ref="A6:B6"/>
    <mergeCell ref="C6:D6"/>
    <mergeCell ref="E6:F6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(01)</vt:lpstr>
      <vt:lpstr>(02)</vt:lpstr>
      <vt:lpstr>(03)</vt:lpstr>
      <vt:lpstr>(04)</vt:lpstr>
      <vt:lpstr>(05)</vt:lpstr>
      <vt:lpstr>(06)</vt:lpstr>
      <vt:lpstr>(07)</vt:lpstr>
      <vt:lpstr>(08)</vt:lpstr>
      <vt:lpstr>(09)</vt:lpstr>
      <vt:lpstr>(10)</vt:lpstr>
      <vt:lpstr>(11)</vt:lpstr>
      <vt:lpstr>(12)</vt:lpstr>
      <vt:lpstr>year review for website</vt:lpstr>
      <vt:lpstr>background 118-no2-2010</vt:lpstr>
      <vt:lpstr>Chart1</vt:lpstr>
      <vt:lpstr>'(01)'!Print_Area</vt:lpstr>
      <vt:lpstr>'(02)'!Print_Area</vt:lpstr>
      <vt:lpstr>'(03)'!Print_Area</vt:lpstr>
      <vt:lpstr>'(04)'!Print_Area</vt:lpstr>
      <vt:lpstr>'(05)'!Print_Area</vt:lpstr>
      <vt:lpstr>'(06)'!Print_Area</vt:lpstr>
      <vt:lpstr>'(07)'!Print_Area</vt:lpstr>
      <vt:lpstr>'(09)'!Print_Area</vt:lpstr>
      <vt:lpstr>'(10)'!Print_Area</vt:lpstr>
      <vt:lpstr>'(11)'!Print_Area</vt:lpstr>
      <vt:lpstr>'(12)'!Print_Area</vt:lpstr>
    </vt:vector>
  </TitlesOfParts>
  <Company>Harborough District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HDC User</dc:creator>
  <cp:lastModifiedBy>Gareth Rees</cp:lastModifiedBy>
  <cp:lastPrinted>2017-01-06T08:27:04Z</cp:lastPrinted>
  <dcterms:created xsi:type="dcterms:W3CDTF">2006-05-03T14:29:16Z</dcterms:created>
  <dcterms:modified xsi:type="dcterms:W3CDTF">2017-04-06T13:02:22Z</dcterms:modified>
</cp:coreProperties>
</file>